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Kompletné 2%" sheetId="1" r:id="rId1"/>
    <sheet name="Verzia do Obchod.vestníka" sheetId="2" r:id="rId2"/>
    <sheet name="Verzia do výročnej správy" sheetId="3" r:id="rId3"/>
    <sheet name="Verzia - leták k 2%" sheetId="4" r:id="rId4"/>
    <sheet name="Hárok2" sheetId="5" r:id="rId5"/>
  </sheets>
  <definedNames/>
  <calcPr fullCalcOnLoad="1"/>
</workbook>
</file>

<file path=xl/sharedStrings.xml><?xml version="1.0" encoding="utf-8"?>
<sst xmlns="http://schemas.openxmlformats.org/spreadsheetml/2006/main" count="399" uniqueCount="281">
  <si>
    <t>Prijímateľ podielu zaplatenej dane z príjmov fyzických a právnických osôb - Liga proti rakovine SR</t>
  </si>
  <si>
    <t>so sídlom Brestová 6, 821 02 Bratislava, IČO: 00641219</t>
  </si>
  <si>
    <t xml:space="preserve">zverejňuje podľa § 50 ods.13 zákona č. 595/2003 Z.z. o dani z príjmov tieto údaje o špecifikácii použitia podielu zaplatenej dane z príjmov fyzických a právnických osôb  </t>
  </si>
  <si>
    <t>Účel použitia podielu zaplatenej dane</t>
  </si>
  <si>
    <t>Psychosociálna starostlivosť o onkologických pacientov</t>
  </si>
  <si>
    <t xml:space="preserve">Priama finančná pomoc onkologickým pacientom </t>
  </si>
  <si>
    <t xml:space="preserve"> Projekt "Centrum pomoci  Bratislava" 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</si>
  <si>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prevádzkové náklady - plyn </t>
    </r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</si>
  <si>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prevádzkové náklady - energie </t>
    </r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</si>
  <si>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prevádzkové náklady - voda </t>
    </r>
  </si>
  <si>
    <t>Voľnočasové aktivity Centra pomoci Bratislava pre onkologických pacientov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</si>
  <si>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spotrebný materiál na kreatívne kurzy</t>
    </r>
  </si>
  <si>
    <t xml:space="preserve"> Projekt "Centrum pomoci Košice"</t>
  </si>
  <si>
    <t xml:space="preserve"> Projekt "Centrum pomoci Martin"</t>
  </si>
  <si>
    <t>Psychosociálna starostlivosť o onkologických pacientov v regiónoch</t>
  </si>
  <si>
    <t>Prevencia, poradenstvo, informovanosť</t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</si>
  <si>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komunálny odpad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</si>
  <si>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prevádzkové náklady - energia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</si>
  <si>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prevádzkové náklady - plyn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</si>
  <si>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prevádzkové náklady - vodné + stočné</t>
    </r>
  </si>
  <si>
    <t xml:space="preserve">    ● platby za užívanie bytu a spoloč. priestorov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</si>
  <si>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daň z nehnuteľnosti</t>
    </r>
  </si>
  <si>
    <t>Výška použitého</t>
  </si>
  <si>
    <t>podielu dane</t>
  </si>
  <si>
    <t>Spôsob použitia podielu zaplatenej dane</t>
  </si>
  <si>
    <t xml:space="preserve">    ● inzercia</t>
  </si>
  <si>
    <t>Celkový vyúčtovaný podiel daní</t>
  </si>
  <si>
    <t>Prijatý podiel daní</t>
  </si>
  <si>
    <r>
      <t xml:space="preserve">   </t>
    </r>
    <r>
      <rPr>
        <b/>
        <sz val="9"/>
        <color indexed="12"/>
        <rFont val="Times New Roman"/>
        <family val="1"/>
      </rPr>
      <t>●</t>
    </r>
    <r>
      <rPr>
        <b/>
        <sz val="9"/>
        <color indexed="12"/>
        <rFont val="Arial"/>
        <family val="2"/>
      </rPr>
      <t xml:space="preserve"> administratíva súvisiaca s projektom</t>
    </r>
  </si>
  <si>
    <r>
      <t xml:space="preserve"> </t>
    </r>
    <r>
      <rPr>
        <b/>
        <sz val="9"/>
        <color indexed="12"/>
        <rFont val="Arial"/>
        <family val="2"/>
      </rPr>
      <t xml:space="preserve"> ● administratíva súvisiaca s projektom</t>
    </r>
  </si>
  <si>
    <t xml:space="preserve">    ●  administratíva súvisiaca s projektom</t>
  </si>
  <si>
    <t xml:space="preserve">   ● administratíva súvisiaca s projektom</t>
  </si>
  <si>
    <t xml:space="preserve">  ● administratíva súvisiaca s projektom</t>
  </si>
  <si>
    <t>Edukácia prostrednictvom preventívnych a informačných materiálov</t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</si>
  <si>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prenájom rohoží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</si>
  <si>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vybavenie IT technikou,  IT služby</t>
    </r>
  </si>
  <si>
    <t>Voľnočasové aktivity Centra pomoci Martin pre onkolog. pacientov</t>
  </si>
  <si>
    <t xml:space="preserve"> Ubytovacie zariadenie na Kramároch pre rodičov detských onkologických pacientov</t>
  </si>
  <si>
    <t xml:space="preserve"> Ubytovacie zariadenie v Košiciach pre rodičov detských onkologických pacientov</t>
  </si>
  <si>
    <t xml:space="preserve">    ● administratíva súvisiaca s prevádzkou Centra pomoci</t>
  </si>
  <si>
    <t xml:space="preserve">    ● administratíva súvisiaca s organizáciu voľnočasových aktivít</t>
  </si>
  <si>
    <t xml:space="preserve">     ● administratíva súvisiaca s projektom</t>
  </si>
  <si>
    <t>Voľnočasové aktivity Centra pomoci Košice pre onkologických pacientov</t>
  </si>
  <si>
    <t xml:space="preserve">   ● administratíva súvisiaca s projektom Onkologická výchova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</si>
  <si>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poistenie hnuteľných vecí</t>
    </r>
  </si>
  <si>
    <t>Informačná kampaň 2%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</si>
  <si>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prevádzkové náklady - odpad</t>
    </r>
  </si>
  <si>
    <r>
      <t xml:space="preserve"> </t>
    </r>
    <r>
      <rPr>
        <sz val="9"/>
        <rFont val="Arial"/>
        <family val="2"/>
      </rPr>
      <t xml:space="preserve">  ● rekondično-relaxačné služby </t>
    </r>
  </si>
  <si>
    <r>
      <t xml:space="preserve">   </t>
    </r>
    <r>
      <rPr>
        <sz val="9"/>
        <rFont val="Arial"/>
        <family val="2"/>
      </rPr>
      <t>● prevádzkové náklady - plyn, el.energia, voda</t>
    </r>
  </si>
  <si>
    <r>
      <t xml:space="preserve">    </t>
    </r>
    <r>
      <rPr>
        <b/>
        <sz val="9"/>
        <color indexed="12"/>
        <rFont val="Times New Roman"/>
        <family val="1"/>
      </rPr>
      <t>●</t>
    </r>
    <r>
      <rPr>
        <b/>
        <sz val="9"/>
        <color indexed="12"/>
        <rFont val="Arial"/>
        <family val="2"/>
      </rPr>
      <t xml:space="preserve"> administratíva súvisiaca s projektom </t>
    </r>
  </si>
  <si>
    <r>
      <t xml:space="preserve">    </t>
    </r>
    <r>
      <rPr>
        <b/>
        <sz val="9"/>
        <color indexed="12"/>
        <rFont val="Times New Roman"/>
        <family val="1"/>
      </rPr>
      <t>●</t>
    </r>
    <r>
      <rPr>
        <b/>
        <sz val="9"/>
        <color indexed="12"/>
        <rFont val="Arial Black"/>
        <family val="2"/>
      </rPr>
      <t xml:space="preserve"> administratíva súvisiaca s projektom</t>
    </r>
  </si>
  <si>
    <t>kreditné úroky (+)</t>
  </si>
  <si>
    <t>daň z úrokov a bankové poplatky (-)</t>
  </si>
  <si>
    <t xml:space="preserve"> Rekond. pobyty, relaxačné týždňovky a pohyb. aktivity pre pacientky s onkolog. ochorením </t>
  </si>
  <si>
    <r>
      <t xml:space="preserve"> 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spravodajský servis TASR, </t>
    </r>
  </si>
  <si>
    <r>
      <t xml:space="preserve">  </t>
    </r>
    <r>
      <rPr>
        <sz val="9"/>
        <rFont val="Arial"/>
        <family val="2"/>
      </rPr>
      <t xml:space="preserve"> ● internet, telefón, alarm</t>
    </r>
  </si>
  <si>
    <t>Rehabilitácia, pohybové aktivity a linka pomoci</t>
  </si>
  <si>
    <t xml:space="preserve"> Linka pomoci, pohybové aktivity, rehabilitácia</t>
  </si>
  <si>
    <r>
      <t xml:space="preserve">   </t>
    </r>
    <r>
      <rPr>
        <sz val="9"/>
        <rFont val="Arial"/>
        <family val="2"/>
      </rPr>
      <t>● materiálne zabezpečenie</t>
    </r>
  </si>
  <si>
    <r>
      <t xml:space="preserve"> </t>
    </r>
    <r>
      <rPr>
        <sz val="9"/>
        <rFont val="Arial"/>
        <family val="2"/>
      </rPr>
      <t xml:space="preserve"> ● poistenie</t>
    </r>
  </si>
  <si>
    <t xml:space="preserve">    ● prevádzkové náklady - upratovanie, prenájom rohoží, zásobníky vody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</si>
  <si>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vybavenie Centra - drobný tovar,hygien. a čistiace potreby , iné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</si>
  <si>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telefón + internet + internetová prípojka</t>
    </r>
  </si>
  <si>
    <r>
      <t xml:space="preserve"> </t>
    </r>
    <r>
      <rPr>
        <sz val="9"/>
        <rFont val="Arial Black"/>
        <family val="2"/>
      </rPr>
      <t xml:space="preserve">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BOZP, IT služby, technické vybavenie, revízie</t>
    </r>
  </si>
  <si>
    <t xml:space="preserve">  ● kurzy jogy, pilates</t>
  </si>
  <si>
    <t>Rehabilitácia, pohybové aktivity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</si>
  <si>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tlač plagátov,nálepky ma sklá autob., prenájom rekl.plôch na autob., ...,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</si>
  <si>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psychosociálna podpora v regióne ...........- PhDr. Katarína Lukáčová</t>
    </r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</si>
  <si>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prevádzkové náklady - internet, UPC</t>
    </r>
  </si>
  <si>
    <r>
      <t xml:space="preserve">    </t>
    </r>
    <r>
      <rPr>
        <sz val="9"/>
        <rFont val="Calibri"/>
        <family val="2"/>
      </rPr>
      <t>•</t>
    </r>
    <r>
      <rPr>
        <sz val="9"/>
        <rFont val="Arial"/>
        <family val="2"/>
      </rPr>
      <t xml:space="preserve"> poistenie</t>
    </r>
  </si>
  <si>
    <r>
      <t xml:space="preserve">    </t>
    </r>
    <r>
      <rPr>
        <sz val="9"/>
        <rFont val="Calibri"/>
        <family val="2"/>
      </rPr>
      <t>•</t>
    </r>
    <r>
      <rPr>
        <sz val="9"/>
        <rFont val="Arial"/>
        <family val="2"/>
      </rPr>
      <t xml:space="preserve"> preplatok poistenia</t>
    </r>
  </si>
  <si>
    <t xml:space="preserve">   ● plávanie-prenájom bazéna</t>
  </si>
  <si>
    <t xml:space="preserve">  ● joga, plávanie-prenájom bazéna, materiálne zabezpečenie</t>
  </si>
  <si>
    <t xml:space="preserve">    ● kreatívne kurzy: racionálna výživa, výroba šperkov,úžitkové umenie, výlety,...</t>
  </si>
  <si>
    <t xml:space="preserve">  ● čistiace a hygien.potreby, kancelárske potreby,drobný tovar</t>
  </si>
  <si>
    <t xml:space="preserve">  ● kreatívne kurzy, jazykové kurzy, materiálne zabezpečenie</t>
  </si>
  <si>
    <r>
      <t xml:space="preserve">   </t>
    </r>
    <r>
      <rPr>
        <sz val="9"/>
        <rFont val="Calibri"/>
        <family val="2"/>
      </rPr>
      <t>•</t>
    </r>
    <r>
      <rPr>
        <sz val="9"/>
        <rFont val="Arial"/>
        <family val="2"/>
      </rPr>
      <t xml:space="preserve"> nardic walking</t>
    </r>
  </si>
  <si>
    <t>mzdy</t>
  </si>
  <si>
    <r>
      <t xml:space="preserve">    </t>
    </r>
    <r>
      <rPr>
        <b/>
        <sz val="9"/>
        <color indexed="12"/>
        <rFont val="Calibri"/>
        <family val="2"/>
      </rPr>
      <t>•</t>
    </r>
    <r>
      <rPr>
        <b/>
        <sz val="9"/>
        <color indexed="12"/>
        <rFont val="Arial"/>
        <family val="2"/>
      </rPr>
      <t xml:space="preserve"> administratíva súvisiaca s projektom</t>
    </r>
  </si>
  <si>
    <t>projekty</t>
  </si>
  <si>
    <r>
      <t xml:space="preserve">  </t>
    </r>
    <r>
      <rPr>
        <sz val="9"/>
        <rFont val="Arial"/>
        <family val="2"/>
      </rPr>
      <t xml:space="preserve"> </t>
    </r>
    <r>
      <rPr>
        <sz val="9"/>
        <rFont val="Calibri"/>
        <family val="2"/>
      </rPr>
      <t>• telefonické poradenstvo</t>
    </r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</si>
  <si>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drobný a spotreb. tovar, čistiace a dezinf. prostriedky,vybavenie UZ</t>
    </r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</si>
  <si>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prevádzkové náklady-plyn, el.energia, komunál.odpad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</si>
  <si>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BOZP, rezívie, servis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</si>
  <si>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poistenie, daň z nehnuteľnosti,</t>
    </r>
  </si>
  <si>
    <r>
      <t xml:space="preserve">   </t>
    </r>
    <r>
      <rPr>
        <sz val="9"/>
        <rFont val="Calibri"/>
        <family val="2"/>
      </rPr>
      <t>•</t>
    </r>
    <r>
      <rPr>
        <sz val="9"/>
        <rFont val="Arial"/>
        <family val="2"/>
      </rPr>
      <t xml:space="preserve"> vrátené šetrenie škodovej udalosti</t>
    </r>
  </si>
  <si>
    <r>
      <t xml:space="preserve">  </t>
    </r>
    <r>
      <rPr>
        <sz val="9"/>
        <rFont val="Calibri"/>
        <family val="2"/>
      </rPr>
      <t xml:space="preserve">• </t>
    </r>
    <r>
      <rPr>
        <sz val="9"/>
        <rFont val="Arial"/>
        <family val="2"/>
      </rPr>
      <t>poštovné</t>
    </r>
  </si>
  <si>
    <r>
      <t xml:space="preserve">   </t>
    </r>
    <r>
      <rPr>
        <sz val="8"/>
        <rFont val="Times New Roman"/>
        <family val="1"/>
      </rPr>
      <t>●</t>
    </r>
    <r>
      <rPr>
        <sz val="8"/>
        <rFont val="Arial"/>
        <family val="2"/>
      </rPr>
      <t xml:space="preserve"> psychosociálna podpora v regióne Žilina, Trnava - PhDr. Vopátová Mária</t>
    </r>
  </si>
  <si>
    <r>
      <t xml:space="preserve">   </t>
    </r>
    <r>
      <rPr>
        <sz val="8"/>
        <rFont val="Times New Roman"/>
        <family val="1"/>
      </rPr>
      <t>●</t>
    </r>
    <r>
      <rPr>
        <sz val="8"/>
        <rFont val="Arial"/>
        <family val="2"/>
      </rPr>
      <t xml:space="preserve"> psychosociálna podpora v regióne Nitra - Mgr. Alena Madlena Rjabininová</t>
    </r>
  </si>
  <si>
    <r>
      <t xml:space="preserve">    </t>
    </r>
    <r>
      <rPr>
        <sz val="9"/>
        <rFont val="Calibri"/>
        <family val="2"/>
      </rPr>
      <t>•</t>
    </r>
    <r>
      <rPr>
        <sz val="9"/>
        <rFont val="Arial"/>
        <family val="2"/>
      </rPr>
      <t xml:space="preserve"> oprava objektu</t>
    </r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</si>
  <si>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poistenie majetku </t>
    </r>
  </si>
  <si>
    <t xml:space="preserve">    ● jazykové kurzy, pomôcka na výučbu</t>
  </si>
  <si>
    <t>kontrola</t>
  </si>
  <si>
    <t>Sumár</t>
  </si>
  <si>
    <t>projekty+mzdy</t>
  </si>
  <si>
    <t>kreditné úroky (-)</t>
  </si>
  <si>
    <t>daň z úrokov a bankové poplatky (+)</t>
  </si>
  <si>
    <t>Kontrolný súčet</t>
  </si>
  <si>
    <t>Vyúčtovaný podiel daní</t>
  </si>
  <si>
    <t>sumár celkom</t>
  </si>
  <si>
    <r>
      <t xml:space="preserve"> 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internet a internetový prístup k portálom, fax.služby, telefón,..</t>
    </r>
  </si>
  <si>
    <r>
      <rPr>
        <sz val="9"/>
        <rFont val="Calibri"/>
        <family val="2"/>
      </rPr>
      <t>•</t>
    </r>
    <r>
      <rPr>
        <sz val="9"/>
        <rFont val="Arial"/>
        <family val="2"/>
      </rPr>
      <t xml:space="preserve"> rodinná týždňovka</t>
    </r>
  </si>
  <si>
    <t xml:space="preserve">   ● rehabilitačné a cvičebné pomôcky,dezinfekčné prostriedky,preukazy </t>
  </si>
  <si>
    <r>
      <t xml:space="preserve">     ● letáky, brožúrky pre onkol. pacientov i </t>
    </r>
    <r>
      <rPr>
        <sz val="8"/>
        <rFont val="Arial"/>
        <family val="2"/>
      </rPr>
      <t>prevencia pre zdravú populáciu</t>
    </r>
  </si>
  <si>
    <r>
      <t xml:space="preserve">    </t>
    </r>
    <r>
      <rPr>
        <sz val="9"/>
        <rFont val="Calibri"/>
        <family val="2"/>
      </rPr>
      <t>•</t>
    </r>
    <r>
      <rPr>
        <sz val="9"/>
        <rFont val="Arial"/>
        <family val="2"/>
      </rPr>
      <t xml:space="preserve"> daň z nehnuteľnosti</t>
    </r>
  </si>
  <si>
    <r>
      <t xml:space="preserve">    </t>
    </r>
    <r>
      <rPr>
        <sz val="9"/>
        <rFont val="Times New Roman"/>
        <family val="1"/>
      </rPr>
      <t>●daň z nehnuteľnosti</t>
    </r>
  </si>
  <si>
    <r>
      <t xml:space="preserve">    </t>
    </r>
    <r>
      <rPr>
        <b/>
        <sz val="9"/>
        <rFont val="Times New Roman"/>
        <family val="1"/>
      </rPr>
      <t>●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prenájom LCD, LED obrazoviek, CLV plôch,TV  a RO spoty</t>
    </r>
  </si>
  <si>
    <r>
      <t xml:space="preserve">    </t>
    </r>
    <r>
      <rPr>
        <b/>
        <sz val="9"/>
        <rFont val="Times New Roman"/>
        <family val="1"/>
      </rPr>
      <t>●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kreatívny koncept , produkčné práce na TV a RO spote,...</t>
    </r>
  </si>
  <si>
    <t>Projekt "Centrum pomoci Bratislava"- prevádzkové náklady CP, kreatívne, pohybové, jazykové, voľnočasové kurzy pre onkolog.pacientov,služby fyzioterapeuta a iné služby pre návštevníkov</t>
  </si>
  <si>
    <t>Projekt "Centrum pomoci Martin" - prevádzkové náklady CP, kreatívne, pohybové, jazykové, voľnočasové kurzy pre onkolog.pacientov,služby fyzioterapeuta a iné služby pre návštevníkov</t>
  </si>
  <si>
    <t>Informačná kampaň k asignácii 2% dane z príjmu fyzických a právnických osôb - koncept kampane, výroba a nasadenie TV a RP spotov, internetová a printová komunikácia</t>
  </si>
  <si>
    <t>Účel a spôsob použitia podielu zaplatenej dane</t>
  </si>
  <si>
    <t>kategória</t>
  </si>
  <si>
    <t>ochrana a podpora zdravia, prevencia, liečba, resocializácia drogovo závislých v oblasti zdravotníctva a sociálnych služieb</t>
  </si>
  <si>
    <t>poskytovanie sociálnej pomoci</t>
  </si>
  <si>
    <t>podpora vzdelávania</t>
  </si>
  <si>
    <t>Projekt "Centrum pomoci Košice"  - prevádzkové náklady CP, kreatívne, pohybové, jazykové, voľnočasové kurzy pre onkolog.pacientov,služby fyzioterapeuta a iné služby pre návštevníkov</t>
  </si>
  <si>
    <t>Ubytovacie zariadenia - "domov" v Bratislave a v Košiciach</t>
  </si>
  <si>
    <t>Projekt "Centrum pomoci Bratislava"</t>
  </si>
  <si>
    <t>Projekt "Centrum pomoci Košice"</t>
  </si>
  <si>
    <t>Projekt "Centrum pomoci Martin"</t>
  </si>
  <si>
    <t>Informačné materiály určené onkologickým pacientom</t>
  </si>
  <si>
    <t xml:space="preserve"> Onkoporadňa a poradenská služba pre onkologických pacientov, rod.príslušníkov, verejnosť</t>
  </si>
  <si>
    <r>
      <rPr>
        <b/>
        <sz val="9"/>
        <color indexed="12"/>
        <rFont val="Calibri"/>
        <family val="2"/>
      </rPr>
      <t>•</t>
    </r>
    <r>
      <rPr>
        <b/>
        <sz val="9"/>
        <color indexed="12"/>
        <rFont val="Arial"/>
        <family val="2"/>
      </rPr>
      <t xml:space="preserve"> administratíva súvisiaca s projektom</t>
    </r>
  </si>
  <si>
    <t xml:space="preserve">    platby za služby, tel.poplatky, </t>
  </si>
  <si>
    <r>
      <t xml:space="preserve">   </t>
    </r>
    <r>
      <rPr>
        <sz val="9"/>
        <rFont val="Calibri"/>
        <family val="2"/>
      </rPr>
      <t>•</t>
    </r>
    <r>
      <rPr>
        <sz val="9"/>
        <rFont val="Arial"/>
        <family val="2"/>
      </rPr>
      <t xml:space="preserve"> poštovné, notárskly poplatok</t>
    </r>
  </si>
  <si>
    <r>
      <t xml:space="preserve">     </t>
    </r>
    <r>
      <rPr>
        <sz val="9"/>
        <rFont val="Calibri"/>
        <family val="2"/>
      </rPr>
      <t>•</t>
    </r>
    <r>
      <rPr>
        <sz val="9"/>
        <rFont val="Arial"/>
        <family val="2"/>
      </rPr>
      <t xml:space="preserve"> účastnícky poplatok - fundraising,  poštovné</t>
    </r>
  </si>
  <si>
    <t xml:space="preserve">   • psychosociálna podpora v regióne Lučenec</t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</si>
  <si>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čist. a dezinf. prostriedky, drobný tovar, poštovné, kopírovanie,</t>
    </r>
  </si>
  <si>
    <t xml:space="preserve">  •  odvoz odpadu</t>
  </si>
  <si>
    <t>CP Martin</t>
  </si>
  <si>
    <t>CP Košice</t>
  </si>
  <si>
    <t>CP BA</t>
  </si>
  <si>
    <t>Jednorazový finančný príspevok - ak sa ľudia s onkologickým ochorením dostanú do hmotnej núdze, môžu sa na nás obrátiť so žiadosťou o jednorazovú finančnú pomoc</t>
  </si>
  <si>
    <t>Bezplatný "Náhradný domov" - rodičia, ktorí prechádzajú náročným životným obdobím v dôsledku onkol.ochorenia  ich dieťaťa, môžu byť v jeho blízkosti v BA a KE, kde im poskytneme všetky výhody plne vybavenej domácnosti</t>
  </si>
  <si>
    <t>Bezplatná telefonická a mailová Onkoporadňa - prostredníctvom  čísla 0800 118811 je možné sa obrátiť na skúsených lekárov v oblasti onkológie, poradiť sa o sociálno-právnych problémoch, problémoch súvisiacich so psychikou pacienta, resp. informovať sa ohľadom prevencie či genetiky</t>
  </si>
  <si>
    <t>Centrum pomoci Bratislava - onkologickí pacienti môžu denne navštevovať bezplatné kreatívne a edukačné kurzy, cvičenia, absolvovať výlety, kultúrne podujatia, rehabilitácie a stretávať sa s ľuďmi, ktorí sa ocitli v podobnej situácii ako oni</t>
  </si>
  <si>
    <t>Centrum pomoci Košice - onkologickí pacienti môžu denne navštevovať bezplatné kreatívne a edukačné kurzy, cvičenia, absolvovať výlety, kultúrne podujatia, rehabilitácie a stretávať sa s ľuďmi, ktorí sa ocitli v podobnej situácii ako oni</t>
  </si>
  <si>
    <t>Centrum pomoci Martin - onkologickí pacienti môžu denne navštevovať bezplatné kreatívne a edukačné kurzy, cvičenia, absolvovať výlety, kultúrne podujatia, rehabilitácie a stretávať sa s ľuďmi, ktorí sa ocitli v podobnej situácii ako oni</t>
  </si>
  <si>
    <t>Bezplatná Sieť psychológov - naši špecializovaní psychológovia  v rámci SR pomáhajú onkologickým pacientom a ich blízkym v ťažkých chvíľach počas onkologickej liečby a po nej. Poradenstvo a terapie sa realizujú na individuálnych či skupinových terapiách.</t>
  </si>
  <si>
    <t>Prevencia a informácie pre pacientov - ak chcete byť zodpovedný za svoje zdravie, zaujímajte sa o preventívne prehliadky, informačné brožúrky, letáky a kampane. Sú zdrojom informácií aké preventívne prehliadky máte absolvovať, ako si urobiť samovyšetrenia v pohodlí domova, získate užitočné informácie o prevencii a jednotlivých diagnózach.</t>
  </si>
  <si>
    <t>Bezplatná  "Relaxačná a Rodinná týždňovka" - pacienti po prekonaní liečby či v štádiu doliečovania môžu načerpať nové sily a získať priateľov, cenné rady a pomoc od našich špecialistov pre opätovný návrat do života. Rodiny, v ktorých je jeden z rodičov onkologický pacient, majú možnosť prežiť týždeň plný aktivít s ľuďmi, ktorí preživajú rovnaké problémy, resp. naučia sa pomocou našich odborníkov toto tažké obdobie spoločne čo najlepšie zvládnuť.</t>
  </si>
  <si>
    <t>Psychosociálna starostlivosť o onkologických pacientov -Rodinná týždňovka a Relaxačné pobyty pre onkologických pacientov z celej SR</t>
  </si>
  <si>
    <t>Finančná pomoc sociálne slabším jednotlivcom z radov onkologických pacientov - jednorazový finančný príspevok</t>
  </si>
  <si>
    <t xml:space="preserve"> "Náhradný domov" v Bratislave a v Košiciach - komplexná prevádzka ubytovacích zariadení pre rodičov hospitalizovaných detských onkolog.pacientov</t>
  </si>
  <si>
    <t>Bezplatná telefonická a mailová Onkoporadňa - poradňa pre pacientov, rodinných príslušníkov, verejnosť - personálne a mzdové náklady za poradenstvo odborníkov na Onkoporadni</t>
  </si>
  <si>
    <t>Sieť psychológov - personálne a mzdové náklady za služby psychológov v regiónoch Slovenska, poskytujúcich bezplatné služby onkol.pacientom a ich rodinným príslušníkom</t>
  </si>
  <si>
    <t>Prevencia, informácie pre pacientov-informačné materiály určené onkol. pacientom-brožúrkyk jednotlivým diagnózam,informačné letáky a kampane k prevencii určené zdravej populácii</t>
  </si>
  <si>
    <t>rok 2019</t>
  </si>
  <si>
    <t>projekty 2019</t>
  </si>
  <si>
    <t>mzdy 2019</t>
  </si>
  <si>
    <t>Projekt - Vystrihaj sa ....</t>
  </si>
  <si>
    <t>Vzdelávanie zdravot.pracovníkov</t>
  </si>
  <si>
    <r>
      <t xml:space="preserve"> 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marketingové a PR služby</t>
    </r>
  </si>
  <si>
    <r>
      <t xml:space="preserve">   </t>
    </r>
    <r>
      <rPr>
        <sz val="9"/>
        <rFont val="Calibri"/>
        <family val="2"/>
      </rPr>
      <t>•</t>
    </r>
    <r>
      <rPr>
        <sz val="9"/>
        <rFont val="Arial"/>
        <family val="2"/>
      </rPr>
      <t xml:space="preserve"> psychosociálna podpora v regióne Košice, Ivica Uhríková</t>
    </r>
  </si>
  <si>
    <r>
      <t xml:space="preserve">   </t>
    </r>
    <r>
      <rPr>
        <sz val="8"/>
        <rFont val="Calibri"/>
        <family val="2"/>
      </rPr>
      <t>•</t>
    </r>
    <r>
      <rPr>
        <sz val="8"/>
        <rFont val="Arial"/>
        <family val="2"/>
      </rPr>
      <t xml:space="preserve"> Mgr. Jana Jamrichová</t>
    </r>
  </si>
  <si>
    <t xml:space="preserve">   ● psychosociálna podpora v regióne Šaľa - Mgr. Šuťáková</t>
  </si>
  <si>
    <r>
      <t xml:space="preserve">   </t>
    </r>
    <r>
      <rPr>
        <sz val="8"/>
        <rFont val="Calibri"/>
        <family val="2"/>
      </rPr>
      <t>•</t>
    </r>
    <r>
      <rPr>
        <sz val="8"/>
        <rFont val="Arial"/>
        <family val="2"/>
      </rPr>
      <t xml:space="preserve"> Mgr. Viera Budzáková</t>
    </r>
  </si>
  <si>
    <r>
      <t xml:space="preserve">   </t>
    </r>
    <r>
      <rPr>
        <sz val="9"/>
        <rFont val="Calibri"/>
        <family val="2"/>
      </rPr>
      <t>•</t>
    </r>
    <r>
      <rPr>
        <sz val="9"/>
        <rFont val="Arial"/>
        <family val="2"/>
      </rPr>
      <t xml:space="preserve"> psychosociálna podpora v regióne Piešťany</t>
    </r>
  </si>
  <si>
    <t>ok</t>
  </si>
  <si>
    <r>
      <t xml:space="preserve"> 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kanc.potreby,poštovné, parkovné, tonery</t>
    </r>
  </si>
  <si>
    <r>
      <t xml:space="preserve">   </t>
    </r>
    <r>
      <rPr>
        <sz val="9"/>
        <rFont val="Calibri"/>
        <family val="2"/>
      </rPr>
      <t>•región Trnava</t>
    </r>
  </si>
  <si>
    <r>
      <t xml:space="preserve">   </t>
    </r>
    <r>
      <rPr>
        <sz val="8"/>
        <rFont val="Times New Roman"/>
        <family val="1"/>
      </rPr>
      <t>●</t>
    </r>
    <r>
      <rPr>
        <sz val="8"/>
        <rFont val="Arial"/>
        <family val="2"/>
      </rPr>
      <t xml:space="preserve"> materiál. zabezpečenie + odbor. Materiál, vizitky</t>
    </r>
  </si>
  <si>
    <r>
      <t xml:space="preserve">   </t>
    </r>
    <r>
      <rPr>
        <sz val="9"/>
        <rFont val="Calibri"/>
        <family val="2"/>
      </rPr>
      <t>•</t>
    </r>
    <r>
      <rPr>
        <sz val="9"/>
        <rFont val="Arial"/>
        <family val="2"/>
      </rPr>
      <t xml:space="preserve"> správcovská čínnosť na UZ</t>
    </r>
  </si>
  <si>
    <r>
      <t xml:space="preserve">    </t>
    </r>
    <r>
      <rPr>
        <sz val="9"/>
        <rFont val="Calibri"/>
        <family val="2"/>
      </rPr>
      <t>•</t>
    </r>
    <r>
      <rPr>
        <sz val="9"/>
        <rFont val="Arial"/>
        <family val="2"/>
      </rPr>
      <t xml:space="preserve"> bannery, weby</t>
    </r>
  </si>
  <si>
    <r>
      <t xml:space="preserve">   </t>
    </r>
    <r>
      <rPr>
        <sz val="9"/>
        <rFont val="Calibri"/>
        <family val="2"/>
      </rPr>
      <t>•</t>
    </r>
    <r>
      <rPr>
        <sz val="9"/>
        <rFont val="Arial"/>
        <family val="2"/>
      </rPr>
      <t xml:space="preserve"> marketingové služby</t>
    </r>
  </si>
  <si>
    <r>
      <rPr>
        <sz val="9"/>
        <rFont val="Calibri"/>
        <family val="2"/>
      </rPr>
      <t>•</t>
    </r>
    <r>
      <rPr>
        <sz val="9"/>
        <rFont val="Arial"/>
        <family val="2"/>
      </rPr>
      <t xml:space="preserve"> materiálne zabezpečenie</t>
    </r>
  </si>
  <si>
    <t xml:space="preserve">   ● telefónné poplatky, internet,</t>
  </si>
  <si>
    <r>
      <t xml:space="preserve">    </t>
    </r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IT služby</t>
    </r>
  </si>
  <si>
    <t xml:space="preserve">    ● kreatívne kurzy, výlety, trénimg pamäti</t>
  </si>
  <si>
    <t>Vzdelávanie zdravotníckych pracovníkov</t>
  </si>
  <si>
    <t>projekt Vystrihaj sa Slovensko......bezplatné poskytnutie parochní zo živých resp. umelých vlasov onkologickým pacientkám</t>
  </si>
  <si>
    <t>projekt Vystrihaj sa Slovensko ....bezplatné poskytnutie parochní zo živích, resp. umelých vlasov onkologickým pacientkám</t>
  </si>
  <si>
    <r>
      <t xml:space="preserve">za rok 2017 nim prijatého v roku 2018, čo predstavuje čiastku </t>
    </r>
    <r>
      <rPr>
        <b/>
        <sz val="11"/>
        <rFont val="Arial"/>
        <family val="2"/>
      </rPr>
      <t xml:space="preserve"> 311.116,08 €</t>
    </r>
  </si>
  <si>
    <r>
      <t>poznámka: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pre účely zverejnenia v OV a letáku, sa hodnota dane z úrokov a bankových poplatkov vo výške 158,82 pripočíta k Informačnej kampani za 2%, aby sedel sumár v OV</t>
    </r>
  </si>
  <si>
    <t>Sieť psychológov</t>
  </si>
  <si>
    <t>Projekt Vystrihaj sa Slovensko</t>
  </si>
  <si>
    <t>Finančná pomoc sociálne slabším jednotlivcom z radov onkologických pacientov</t>
  </si>
  <si>
    <t>Bezplatná telefon. a mailová Onkoporadňa pre pacientov,rod.príslušníkov, verejnosť</t>
  </si>
  <si>
    <r>
      <t xml:space="preserve">za rok 2018 nim prijatého v roku 2019, čo predstavuje čiastku </t>
    </r>
    <r>
      <rPr>
        <b/>
        <sz val="10"/>
        <rFont val="Arial"/>
        <family val="2"/>
      </rPr>
      <t>342.961,60</t>
    </r>
    <r>
      <rPr>
        <b/>
        <sz val="11"/>
        <rFont val="Arial"/>
        <family val="2"/>
      </rPr>
      <t xml:space="preserve"> €</t>
    </r>
  </si>
  <si>
    <t>rok 2020</t>
  </si>
  <si>
    <t>P + M 2019</t>
  </si>
  <si>
    <t>projekty 2020</t>
  </si>
  <si>
    <t>mzdy 2020</t>
  </si>
  <si>
    <t>P+M 2020</t>
  </si>
  <si>
    <t>mzdy 19+20</t>
  </si>
  <si>
    <t>projekty 19+20</t>
  </si>
  <si>
    <t>Projekty - náklady celkom r. 2019+2020</t>
  </si>
  <si>
    <t>bank.poplatky + daň z úrokov r.2019+2020</t>
  </si>
  <si>
    <t>kreditné úroky  r.2019+2020 - mínusová položka</t>
  </si>
  <si>
    <t>Administratíva súvisiaca s jednotl.projektami r. 2019 + 2020</t>
  </si>
  <si>
    <t xml:space="preserve">  ● priama finančná pomoc v roku 2019</t>
  </si>
  <si>
    <t xml:space="preserve">  ● priama finančná pomoc v roku 2020</t>
  </si>
  <si>
    <r>
      <t xml:space="preserve"> 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správa web.stránky, doména, inzercia</t>
    </r>
  </si>
  <si>
    <t>794/19,</t>
  </si>
  <si>
    <t>39710/19,</t>
  </si>
  <si>
    <t>112,412,427,</t>
  </si>
  <si>
    <t>380,296,</t>
  </si>
  <si>
    <r>
      <t xml:space="preserve">   </t>
    </r>
    <r>
      <rPr>
        <sz val="9"/>
        <rFont val="Arial"/>
        <family val="2"/>
      </rPr>
      <t>●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nájomné</t>
    </r>
    <r>
      <rPr>
        <i/>
        <sz val="9"/>
        <rFont val="Arial"/>
        <family val="2"/>
      </rPr>
      <t xml:space="preserve"> a </t>
    </r>
    <r>
      <rPr>
        <sz val="9"/>
        <rFont val="Arial"/>
        <family val="2"/>
      </rPr>
      <t xml:space="preserve">prevádzkové náklady UZ na rok 2019/2020 </t>
    </r>
  </si>
  <si>
    <t xml:space="preserve">   ● preplatok zo zálohových platieb za rok 2019</t>
  </si>
  <si>
    <t xml:space="preserve">    ● preplatok zo zálohových platieb za rok 2018</t>
  </si>
  <si>
    <t>213,235,422,</t>
  </si>
  <si>
    <t>199,200,201,202</t>
  </si>
  <si>
    <t>BA/13 1305</t>
  </si>
  <si>
    <t>153,166,234,</t>
  </si>
  <si>
    <t>236,203,151,287,286,233,225,214,208,137,</t>
  </si>
  <si>
    <t>216,218,267,310,</t>
  </si>
  <si>
    <t>128,275,215,053,</t>
  </si>
  <si>
    <t xml:space="preserve">   ● psychosociálna podpora - Mgr. Veronika Mojžičová</t>
  </si>
  <si>
    <t>170,306,442,</t>
  </si>
  <si>
    <t>174,266,342,428,</t>
  </si>
  <si>
    <t>223,135,</t>
  </si>
  <si>
    <t>445,510,377,364,297,182,</t>
  </si>
  <si>
    <t>materiál - odznaky</t>
  </si>
  <si>
    <t>potlač tričiek</t>
  </si>
  <si>
    <t>materiál na kreatívu</t>
  </si>
  <si>
    <t>cestovné</t>
  </si>
  <si>
    <t>24810,24910,</t>
  </si>
  <si>
    <t>248,162,</t>
  </si>
  <si>
    <t>134,207,</t>
  </si>
  <si>
    <t>830/19,129,256,</t>
  </si>
  <si>
    <t>04810,05410,05910,06110,06710,07410,209,</t>
  </si>
  <si>
    <t>458,424,375,320,242123,</t>
  </si>
  <si>
    <r>
      <t xml:space="preserve">    </t>
    </r>
    <r>
      <rPr>
        <sz val="8"/>
        <rFont val="Times New Roman"/>
        <family val="1"/>
      </rPr>
      <t>●</t>
    </r>
    <r>
      <rPr>
        <sz val="8"/>
        <rFont val="Arial"/>
        <family val="2"/>
      </rPr>
      <t xml:space="preserve"> rekonštrukcia - stavebné práce, maľovanie priestorov, sanačné práce</t>
    </r>
  </si>
  <si>
    <t>187,186,164,379,</t>
  </si>
  <si>
    <r>
      <t xml:space="preserve">    </t>
    </r>
    <r>
      <rPr>
        <sz val="8"/>
        <rFont val="Times New Roman"/>
        <family val="1"/>
      </rPr>
      <t>●</t>
    </r>
    <r>
      <rPr>
        <sz val="8"/>
        <rFont val="Arial"/>
        <family val="2"/>
      </rPr>
      <t xml:space="preserve"> revízia el.zariadení, vykurov.telies, výťahu, závlah.systému,BOZP</t>
    </r>
  </si>
  <si>
    <r>
      <t>464,438,</t>
    </r>
    <r>
      <rPr>
        <sz val="8"/>
        <color indexed="10"/>
        <rFont val="Arial"/>
        <family val="2"/>
      </rPr>
      <t>353</t>
    </r>
    <r>
      <rPr>
        <sz val="8"/>
        <rFont val="Arial"/>
        <family val="2"/>
      </rPr>
      <t>,277,327,298,268,168,503,409,227,</t>
    </r>
  </si>
  <si>
    <r>
      <t xml:space="preserve">    </t>
    </r>
    <r>
      <rPr>
        <sz val="9"/>
        <rFont val="Calibri"/>
        <family val="2"/>
      </rPr>
      <t>•</t>
    </r>
    <r>
      <rPr>
        <sz val="9"/>
        <rFont val="Arial"/>
        <family val="2"/>
      </rPr>
      <t xml:space="preserve"> údržba priestorov, drobné opravy</t>
    </r>
  </si>
  <si>
    <t>110,111,159,189,308,435,437,499,253,16010,24210,18810,17910,11210,12810,10810,07510,04410,</t>
  </si>
  <si>
    <t>BA/13 1308</t>
  </si>
  <si>
    <t>182,297,364,377,445,510,486,417,360,304,295,125,211,281,340,397,473,121,146,147,193,232,269,292,332,350,391,418,457,483,</t>
  </si>
  <si>
    <r>
      <t xml:space="preserve">   </t>
    </r>
    <r>
      <rPr>
        <sz val="9"/>
        <rFont val="Calibri"/>
        <family val="2"/>
      </rPr>
      <t>• oprava a výmena plyn.kotla</t>
    </r>
  </si>
  <si>
    <t>228,408,</t>
  </si>
  <si>
    <t>320,375,424,458,123,242,</t>
  </si>
  <si>
    <t>17410,22510,11610,18210,14210,14910,08710,04010,24510,18910,16110,05010,08810,14110,</t>
  </si>
  <si>
    <t>911/19,843/19,131,247,463,466,190,16210,17710,21910,</t>
  </si>
  <si>
    <t>06510,</t>
  </si>
  <si>
    <t>,</t>
  </si>
  <si>
    <t>419,481,140,141,238,239,283,307,357,182,297,364,377,445,510,</t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</si>
  <si>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propagácia centra, inzercia, letáčiky,  poštovné, parkovné</t>
    </r>
  </si>
  <si>
    <t>07310,10210,13710,14710,21210,24610,07010,335,</t>
  </si>
  <si>
    <t>381,336,106,401,465,</t>
  </si>
  <si>
    <t>263,181,180,179,167,157,156,152,144,100,101,</t>
  </si>
  <si>
    <r>
      <t xml:space="preserve">     </t>
    </r>
    <r>
      <rPr>
        <sz val="9"/>
        <rFont val="Calibri"/>
        <family val="2"/>
      </rPr>
      <t xml:space="preserve">• </t>
    </r>
    <r>
      <rPr>
        <sz val="9"/>
        <rFont val="Arial"/>
        <family val="2"/>
      </rPr>
      <t>kampaň Beh za zdravie - T LPR</t>
    </r>
  </si>
  <si>
    <t>446,444,383,347,265,192,555,</t>
  </si>
  <si>
    <t>842/19,510,504,501,480,445,432,431,419,377,364,363,359,357,355,311,302,297,283,262,246,239,182,155,140,138,276,538,553,562,</t>
  </si>
  <si>
    <t>764/19,143,255,294,346,411,477,526,</t>
  </si>
  <si>
    <t>568/19,712/19,614/19,861/19,513/19,215,275,334,384,459,326,516,</t>
  </si>
  <si>
    <t>579/19,406,124,469,518,</t>
  </si>
  <si>
    <t>790/19,198,274,333,398,462,114,520,</t>
  </si>
  <si>
    <r>
      <t>907/19,903/19,</t>
    </r>
    <r>
      <rPr>
        <sz val="7"/>
        <rFont val="Arial"/>
        <family val="2"/>
      </rPr>
      <t>126,205,280,339,403,471,290,489,531,</t>
    </r>
  </si>
  <si>
    <t>119,195,271,388,456,338,329,523,</t>
  </si>
  <si>
    <t>148,249,354,495,183,254,312,376,433,496,545,</t>
  </si>
  <si>
    <t>06310,25610,25510,20610,20010,19910,06710,08510,06810,04410,04210,15610,563,</t>
  </si>
  <si>
    <r>
      <t>888/19</t>
    </r>
    <r>
      <rPr>
        <sz val="8"/>
        <rFont val="Arial"/>
        <family val="2"/>
      </rPr>
      <t>,132,224,284,345,407,487,529,</t>
    </r>
  </si>
  <si>
    <r>
      <t>903/19,</t>
    </r>
    <r>
      <rPr>
        <sz val="7"/>
        <rFont val="Arial"/>
        <family val="2"/>
      </rPr>
      <t>126,205,280,339,403,471,531,</t>
    </r>
  </si>
  <si>
    <t>448,362,130,556,</t>
  </si>
  <si>
    <t>497,439,378,321,264,191,230,498,303,127,554,</t>
  </si>
  <si>
    <t>385,115,476,534,</t>
  </si>
  <si>
    <t>126,205,280,339,403,471,531,</t>
  </si>
  <si>
    <t>122,197,273,331,390,454,522,</t>
  </si>
  <si>
    <t>133,231,285,344,416,482,536,</t>
  </si>
  <si>
    <t>527,540,525,546</t>
  </si>
  <si>
    <t>447,323,142,492,467,313,185,11010,547,548,533,</t>
  </si>
  <si>
    <t>22910,23010,23110,515,517,549,</t>
  </si>
  <si>
    <t>194,270,328,387,455,118,524,</t>
  </si>
  <si>
    <t>178,309,550,</t>
  </si>
  <si>
    <t>07110,337,240,17810,25010,16610,12210,07610,10910,392,519,</t>
  </si>
  <si>
    <r>
      <t>906/19,903/19,</t>
    </r>
    <r>
      <rPr>
        <sz val="7"/>
        <rFont val="Arial"/>
        <family val="2"/>
      </rPr>
      <t>126,205,280,339,403,471,291,488,371,531,</t>
    </r>
  </si>
  <si>
    <t>226,410,123,242,320,375,424,458,154,535,</t>
  </si>
  <si>
    <r>
      <t>za rok 2018 nim prijatého v roku 2019, čo predstavuje čiastku 342.961</t>
    </r>
    <r>
      <rPr>
        <b/>
        <sz val="10"/>
        <rFont val="Arial"/>
        <family val="2"/>
      </rPr>
      <t>,60</t>
    </r>
    <r>
      <rPr>
        <b/>
        <sz val="11"/>
        <rFont val="Arial"/>
        <family val="2"/>
      </rPr>
      <t xml:space="preserve"> €</t>
    </r>
  </si>
  <si>
    <t>Informačná kampaň k asignácii 2% daníz príjmu FO a PO</t>
  </si>
  <si>
    <r>
      <t xml:space="preserve">Informačná kampaň k asignácii 2% dane z príjmu fyzických a právnických osôb - koncept kampane, výroba a nasadenie TV a RO spotov, internetová a printová komunikácia       </t>
    </r>
    <r>
      <rPr>
        <b/>
        <sz val="8"/>
        <rFont val="Arial"/>
        <family val="2"/>
      </rPr>
      <t xml:space="preserve"> ( 30.411,16 )</t>
    </r>
  </si>
  <si>
    <t>149,251,299,415,150,250,300,301,352,356,400,413,414,478,493,494,420,421,480,537,538,543528,544,</t>
  </si>
  <si>
    <t>176,175,258,257,315,316,430,</t>
  </si>
  <si>
    <r>
      <t>177,222,305,393</t>
    </r>
    <r>
      <rPr>
        <b/>
        <sz val="8"/>
        <color indexed="36"/>
        <rFont val="Arial"/>
        <family val="2"/>
      </rPr>
      <t>,</t>
    </r>
  </si>
  <si>
    <r>
      <t>171,172,261,260,318,317,374,373,441,440</t>
    </r>
    <r>
      <rPr>
        <b/>
        <sz val="8"/>
        <color indexed="36"/>
        <rFont val="Arial"/>
        <family val="2"/>
      </rPr>
      <t>,,</t>
    </r>
  </si>
  <si>
    <r>
      <t>173,259,278,358</t>
    </r>
    <r>
      <rPr>
        <b/>
        <sz val="9"/>
        <color indexed="36"/>
        <rFont val="Arial"/>
        <family val="2"/>
      </rPr>
      <t>,</t>
    </r>
  </si>
  <si>
    <t>842/19,158,311,359,431,501,169,204,289,349,386,</t>
  </si>
  <si>
    <t>842/19,510,445,377,364,297,182,460,395,341,206,116,262,501,431,359,311,158,530,562,</t>
  </si>
  <si>
    <t xml:space="preserve">Informačná kampaň k asignácii 2% dane z príjmu fyzických a právnických osôb - koncept kampane, výroba a nasadenie TV a RO spotov, internetová a printová komunikácia   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</si>
</sst>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00\ 00"/>
  </numFmts>
  <fonts count="1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Arial Black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2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7"/>
      <name val="Arial"/>
      <family val="2"/>
    </font>
    <font>
      <b/>
      <sz val="8"/>
      <name val="Arial Black"/>
      <family val="2"/>
    </font>
    <font>
      <b/>
      <sz val="9"/>
      <color indexed="12"/>
      <name val="Arial Black"/>
      <family val="2"/>
    </font>
    <font>
      <b/>
      <sz val="9"/>
      <name val="Arial Black"/>
      <family val="2"/>
    </font>
    <font>
      <sz val="6"/>
      <name val="Arial"/>
      <family val="2"/>
    </font>
    <font>
      <b/>
      <sz val="7"/>
      <name val="Arial Black"/>
      <family val="2"/>
    </font>
    <font>
      <sz val="9"/>
      <name val="Calibri"/>
      <family val="2"/>
    </font>
    <font>
      <b/>
      <sz val="9"/>
      <color indexed="12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sz val="8"/>
      <name val="Arial Black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color indexed="36"/>
      <name val="Arial"/>
      <family val="2"/>
    </font>
    <font>
      <b/>
      <sz val="8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17"/>
      <name val="Arial Black"/>
      <family val="2"/>
    </font>
    <font>
      <sz val="8"/>
      <color indexed="17"/>
      <name val="Arial Black"/>
      <family val="2"/>
    </font>
    <font>
      <sz val="9"/>
      <color indexed="62"/>
      <name val="Arial Black"/>
      <family val="2"/>
    </font>
    <font>
      <sz val="9"/>
      <color indexed="40"/>
      <name val="Arial Black"/>
      <family val="2"/>
    </font>
    <font>
      <b/>
      <sz val="9"/>
      <color indexed="40"/>
      <name val="Arial Black"/>
      <family val="2"/>
    </font>
    <font>
      <sz val="9"/>
      <color indexed="17"/>
      <name val="Arial Black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sz val="9"/>
      <color indexed="40"/>
      <name val="Arial"/>
      <family val="2"/>
    </font>
    <font>
      <sz val="9"/>
      <color indexed="10"/>
      <name val="Arial"/>
      <family val="2"/>
    </font>
    <font>
      <b/>
      <sz val="8"/>
      <color indexed="12"/>
      <name val="Arial Black"/>
      <family val="2"/>
    </font>
    <font>
      <sz val="9"/>
      <color indexed="18"/>
      <name val="Arial Black"/>
      <family val="2"/>
    </font>
    <font>
      <sz val="7"/>
      <color indexed="40"/>
      <name val="Arial Black"/>
      <family val="2"/>
    </font>
    <font>
      <b/>
      <sz val="9"/>
      <color indexed="56"/>
      <name val="Arial Black"/>
      <family val="2"/>
    </font>
    <font>
      <sz val="10"/>
      <color indexed="10"/>
      <name val="Arial"/>
      <family val="2"/>
    </font>
    <font>
      <sz val="8"/>
      <color indexed="12"/>
      <name val="Arial Black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b/>
      <sz val="9"/>
      <color indexed="62"/>
      <name val="Arial Black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7"/>
      <color indexed="10"/>
      <name val="Arial"/>
      <family val="2"/>
    </font>
    <font>
      <sz val="9"/>
      <color indexed="10"/>
      <name val="Arial Black"/>
      <family val="2"/>
    </font>
    <font>
      <b/>
      <sz val="8"/>
      <color indexed="10"/>
      <name val="Arial Black"/>
      <family val="2"/>
    </font>
    <font>
      <b/>
      <i/>
      <sz val="8"/>
      <color indexed="8"/>
      <name val="Calibri"/>
      <family val="2"/>
    </font>
    <font>
      <b/>
      <sz val="11"/>
      <color indexed="51"/>
      <name val="Calibri"/>
      <family val="2"/>
    </font>
    <font>
      <b/>
      <sz val="8"/>
      <color indexed="10"/>
      <name val="Arial"/>
      <family val="2"/>
    </font>
    <font>
      <b/>
      <sz val="9"/>
      <color indexed="8"/>
      <name val="Arial Black"/>
      <family val="2"/>
    </font>
    <font>
      <b/>
      <sz val="11"/>
      <color indexed="30"/>
      <name val="Calibri"/>
      <family val="2"/>
    </font>
    <font>
      <b/>
      <sz val="9"/>
      <color indexed="8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56"/>
      <name val="Arial Black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6"/>
      <color indexed="40"/>
      <name val="Arial Black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5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Black"/>
      <family val="2"/>
    </font>
    <font>
      <sz val="8"/>
      <color rgb="FF00B050"/>
      <name val="Arial Black"/>
      <family val="2"/>
    </font>
    <font>
      <b/>
      <sz val="9"/>
      <color rgb="FF0000FF"/>
      <name val="Arial"/>
      <family val="2"/>
    </font>
    <font>
      <sz val="9"/>
      <color rgb="FF333399"/>
      <name val="Arial Black"/>
      <family val="2"/>
    </font>
    <font>
      <sz val="9"/>
      <color rgb="FF00B0F0"/>
      <name val="Arial Black"/>
      <family val="2"/>
    </font>
    <font>
      <b/>
      <sz val="9"/>
      <color rgb="FF00B0F0"/>
      <name val="Arial Black"/>
      <family val="2"/>
    </font>
    <font>
      <sz val="9"/>
      <color rgb="FF00B050"/>
      <name val="Arial Black"/>
      <family val="2"/>
    </font>
    <font>
      <sz val="8"/>
      <color rgb="FFFF0000"/>
      <name val="Arial"/>
      <family val="2"/>
    </font>
    <font>
      <b/>
      <sz val="9"/>
      <color theme="9" tint="-0.24997000396251678"/>
      <name val="Arial"/>
      <family val="2"/>
    </font>
    <font>
      <sz val="9"/>
      <color theme="9" tint="-0.24997000396251678"/>
      <name val="Arial"/>
      <family val="2"/>
    </font>
    <font>
      <sz val="9"/>
      <color rgb="FF00B0F0"/>
      <name val="Arial"/>
      <family val="2"/>
    </font>
    <font>
      <sz val="9"/>
      <color rgb="FFFF0000"/>
      <name val="Arial"/>
      <family val="2"/>
    </font>
    <font>
      <b/>
      <sz val="8"/>
      <color rgb="FF0000FF"/>
      <name val="Arial Black"/>
      <family val="2"/>
    </font>
    <font>
      <sz val="9"/>
      <color rgb="FF21138B"/>
      <name val="Arial Black"/>
      <family val="2"/>
    </font>
    <font>
      <sz val="7"/>
      <color rgb="FF00B0F0"/>
      <name val="Arial Black"/>
      <family val="2"/>
    </font>
    <font>
      <b/>
      <sz val="9"/>
      <color rgb="FF002060"/>
      <name val="Arial Black"/>
      <family val="2"/>
    </font>
    <font>
      <sz val="10"/>
      <color rgb="FFFF0000"/>
      <name val="Arial"/>
      <family val="2"/>
    </font>
    <font>
      <sz val="8"/>
      <color rgb="FF0000FF"/>
      <name val="Arial Black"/>
      <family val="2"/>
    </font>
    <font>
      <b/>
      <sz val="9"/>
      <color rgb="FF0000FF"/>
      <name val="Arial Black"/>
      <family val="2"/>
    </font>
    <font>
      <b/>
      <sz val="9"/>
      <color rgb="FF2E14EC"/>
      <name val="Arial Black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sz val="9"/>
      <color rgb="FF3333CC"/>
      <name val="Arial Black"/>
      <family val="2"/>
    </font>
    <font>
      <b/>
      <sz val="9"/>
      <color rgb="FF3333CC"/>
      <name val="Arial"/>
      <family val="2"/>
    </font>
    <font>
      <sz val="8"/>
      <color rgb="FF2E14EC"/>
      <name val="Arial Black"/>
      <family val="2"/>
    </font>
    <font>
      <sz val="9"/>
      <color rgb="FF3333CC"/>
      <name val="Arial"/>
      <family val="2"/>
    </font>
    <font>
      <b/>
      <sz val="8"/>
      <color rgb="FF2E15EB"/>
      <name val="Arial Black"/>
      <family val="2"/>
    </font>
    <font>
      <sz val="7"/>
      <color rgb="FFFF0000"/>
      <name val="Arial"/>
      <family val="2"/>
    </font>
    <font>
      <sz val="9"/>
      <color rgb="FFFF0000"/>
      <name val="Arial Black"/>
      <family val="2"/>
    </font>
    <font>
      <b/>
      <sz val="8"/>
      <color rgb="FFFF0000"/>
      <name val="Arial Black"/>
      <family val="2"/>
    </font>
    <font>
      <b/>
      <i/>
      <sz val="8"/>
      <color theme="1"/>
      <name val="Calibri"/>
      <family val="2"/>
    </font>
    <font>
      <b/>
      <sz val="11"/>
      <color rgb="FFFFC000"/>
      <name val="Calibri"/>
      <family val="2"/>
    </font>
    <font>
      <b/>
      <sz val="8"/>
      <color rgb="FFFF0000"/>
      <name val="Arial"/>
      <family val="2"/>
    </font>
    <font>
      <sz val="8"/>
      <color rgb="FF2E15EB"/>
      <name val="Arial Black"/>
      <family val="2"/>
    </font>
    <font>
      <b/>
      <sz val="9"/>
      <color theme="1"/>
      <name val="Arial Black"/>
      <family val="2"/>
    </font>
    <font>
      <b/>
      <sz val="11"/>
      <color rgb="FF0070C0"/>
      <name val="Calibri"/>
      <family val="2"/>
    </font>
    <font>
      <b/>
      <sz val="9"/>
      <color theme="1"/>
      <name val="Calibri"/>
      <family val="2"/>
    </font>
    <font>
      <b/>
      <sz val="11"/>
      <color theme="3" tint="0.39998000860214233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b/>
      <sz val="8"/>
      <color rgb="FF002060"/>
      <name val="Arial Black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6"/>
      <color rgb="FF00B0F0"/>
      <name val="Arial Black"/>
      <family val="2"/>
    </font>
    <font>
      <b/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9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8" borderId="0" applyNumberFormat="0" applyBorder="0" applyAlignment="0" applyProtection="0"/>
    <xf numFmtId="0" fontId="99" fillId="0" borderId="2" applyNumberFormat="0" applyFill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9" borderId="5" applyNumberFormat="0" applyAlignment="0" applyProtection="0"/>
    <xf numFmtId="0" fontId="104" fillId="30" borderId="1" applyNumberFormat="0" applyAlignment="0" applyProtection="0"/>
    <xf numFmtId="0" fontId="105" fillId="0" borderId="6" applyNumberFormat="0" applyFill="0" applyAlignment="0" applyProtection="0"/>
    <xf numFmtId="0" fontId="10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107" fillId="27" borderId="8" applyNumberFormat="0" applyAlignment="0" applyProtection="0"/>
    <xf numFmtId="9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</cellStyleXfs>
  <cellXfs count="3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57" applyFont="1" applyBorder="1">
      <alignment/>
      <protection/>
    </xf>
    <xf numFmtId="0" fontId="5" fillId="0" borderId="11" xfId="57" applyFont="1" applyBorder="1">
      <alignment/>
      <protection/>
    </xf>
    <xf numFmtId="0" fontId="5" fillId="0" borderId="12" xfId="57" applyFont="1" applyBorder="1">
      <alignment/>
      <protection/>
    </xf>
    <xf numFmtId="0" fontId="5" fillId="0" borderId="13" xfId="57" applyFont="1" applyBorder="1">
      <alignment/>
      <protection/>
    </xf>
    <xf numFmtId="0" fontId="5" fillId="10" borderId="11" xfId="57" applyFont="1" applyFill="1" applyBorder="1">
      <alignment/>
      <protection/>
    </xf>
    <xf numFmtId="4" fontId="5" fillId="0" borderId="14" xfId="57" applyNumberFormat="1" applyFont="1" applyBorder="1" applyAlignment="1">
      <alignment horizontal="right"/>
      <protection/>
    </xf>
    <xf numFmtId="4" fontId="111" fillId="0" borderId="15" xfId="57" applyNumberFormat="1" applyFont="1" applyBorder="1" applyAlignment="1">
      <alignment horizontal="right"/>
      <protection/>
    </xf>
    <xf numFmtId="4" fontId="112" fillId="0" borderId="15" xfId="57" applyNumberFormat="1" applyFont="1" applyBorder="1" applyAlignment="1">
      <alignment horizontal="right"/>
      <protection/>
    </xf>
    <xf numFmtId="4" fontId="5" fillId="0" borderId="14" xfId="57" applyNumberFormat="1" applyFont="1" applyFill="1" applyBorder="1" applyAlignment="1">
      <alignment horizontal="right"/>
      <protection/>
    </xf>
    <xf numFmtId="4" fontId="112" fillId="0" borderId="16" xfId="57" applyNumberFormat="1" applyFont="1" applyBorder="1" applyAlignment="1">
      <alignment horizontal="right"/>
      <protection/>
    </xf>
    <xf numFmtId="4" fontId="5" fillId="0" borderId="16" xfId="57" applyNumberFormat="1" applyFont="1" applyBorder="1" applyAlignment="1">
      <alignment horizontal="right"/>
      <protection/>
    </xf>
    <xf numFmtId="4" fontId="111" fillId="10" borderId="17" xfId="57" applyNumberFormat="1" applyFont="1" applyFill="1" applyBorder="1" applyAlignment="1">
      <alignment horizontal="right"/>
      <protection/>
    </xf>
    <xf numFmtId="0" fontId="6" fillId="0" borderId="18" xfId="57" applyFont="1" applyBorder="1">
      <alignment/>
      <protection/>
    </xf>
    <xf numFmtId="0" fontId="6" fillId="0" borderId="19" xfId="57" applyFont="1" applyBorder="1">
      <alignment/>
      <protection/>
    </xf>
    <xf numFmtId="0" fontId="14" fillId="0" borderId="18" xfId="57" applyFont="1" applyBorder="1">
      <alignment/>
      <protection/>
    </xf>
    <xf numFmtId="0" fontId="113" fillId="0" borderId="18" xfId="57" applyFont="1" applyBorder="1">
      <alignment/>
      <protection/>
    </xf>
    <xf numFmtId="0" fontId="114" fillId="0" borderId="18" xfId="57" applyFont="1" applyBorder="1">
      <alignment/>
      <protection/>
    </xf>
    <xf numFmtId="0" fontId="115" fillId="0" borderId="18" xfId="57" applyFont="1" applyFill="1" applyBorder="1">
      <alignment/>
      <protection/>
    </xf>
    <xf numFmtId="0" fontId="6" fillId="0" borderId="18" xfId="57" applyFont="1" applyFill="1" applyBorder="1">
      <alignment/>
      <protection/>
    </xf>
    <xf numFmtId="0" fontId="10" fillId="0" borderId="18" xfId="57" applyFont="1" applyFill="1" applyBorder="1">
      <alignment/>
      <protection/>
    </xf>
    <xf numFmtId="0" fontId="113" fillId="0" borderId="18" xfId="57" applyFont="1" applyFill="1" applyBorder="1">
      <alignment/>
      <protection/>
    </xf>
    <xf numFmtId="0" fontId="116" fillId="10" borderId="20" xfId="57" applyFont="1" applyFill="1" applyBorder="1">
      <alignment/>
      <protection/>
    </xf>
    <xf numFmtId="0" fontId="115" fillId="0" borderId="18" xfId="57" applyFont="1" applyBorder="1">
      <alignment/>
      <protection/>
    </xf>
    <xf numFmtId="0" fontId="116" fillId="0" borderId="20" xfId="57" applyFont="1" applyFill="1" applyBorder="1">
      <alignment/>
      <protection/>
    </xf>
    <xf numFmtId="0" fontId="10" fillId="0" borderId="18" xfId="57" applyFont="1" applyBorder="1">
      <alignment/>
      <protection/>
    </xf>
    <xf numFmtId="0" fontId="117" fillId="10" borderId="20" xfId="57" applyFont="1" applyFill="1" applyBorder="1">
      <alignment/>
      <protection/>
    </xf>
    <xf numFmtId="4" fontId="118" fillId="0" borderId="14" xfId="57" applyNumberFormat="1" applyFont="1" applyBorder="1" applyAlignment="1">
      <alignment horizontal="right"/>
      <protection/>
    </xf>
    <xf numFmtId="0" fontId="113" fillId="0" borderId="21" xfId="57" applyFont="1" applyFill="1" applyBorder="1">
      <alignment/>
      <protection/>
    </xf>
    <xf numFmtId="0" fontId="118" fillId="0" borderId="10" xfId="57" applyFont="1" applyBorder="1">
      <alignment/>
      <protection/>
    </xf>
    <xf numFmtId="0" fontId="5" fillId="0" borderId="12" xfId="57" applyFont="1" applyFill="1" applyBorder="1">
      <alignment/>
      <protection/>
    </xf>
    <xf numFmtId="0" fontId="5" fillId="0" borderId="14" xfId="57" applyFont="1" applyBorder="1">
      <alignment/>
      <protection/>
    </xf>
    <xf numFmtId="0" fontId="5" fillId="0" borderId="17" xfId="57" applyFont="1" applyBorder="1">
      <alignment/>
      <protection/>
    </xf>
    <xf numFmtId="0" fontId="119" fillId="0" borderId="18" xfId="57" applyFont="1" applyFill="1" applyBorder="1">
      <alignment/>
      <protection/>
    </xf>
    <xf numFmtId="0" fontId="120" fillId="0" borderId="18" xfId="57" applyFont="1" applyFill="1" applyBorder="1">
      <alignment/>
      <protection/>
    </xf>
    <xf numFmtId="4" fontId="5" fillId="0" borderId="16" xfId="57" applyNumberFormat="1" applyFont="1" applyFill="1" applyBorder="1" applyAlignment="1">
      <alignment horizontal="right"/>
      <protection/>
    </xf>
    <xf numFmtId="0" fontId="5" fillId="0" borderId="14" xfId="57" applyFont="1" applyFill="1" applyBorder="1">
      <alignment/>
      <protection/>
    </xf>
    <xf numFmtId="0" fontId="27" fillId="0" borderId="0" xfId="0" applyFont="1" applyAlignment="1">
      <alignment/>
    </xf>
    <xf numFmtId="0" fontId="5" fillId="0" borderId="15" xfId="57" applyFont="1" applyBorder="1">
      <alignment/>
      <protection/>
    </xf>
    <xf numFmtId="0" fontId="2" fillId="0" borderId="18" xfId="57" applyFont="1" applyBorder="1">
      <alignment/>
      <protection/>
    </xf>
    <xf numFmtId="0" fontId="121" fillId="0" borderId="18" xfId="57" applyFont="1" applyFill="1" applyBorder="1">
      <alignment/>
      <protection/>
    </xf>
    <xf numFmtId="4" fontId="17" fillId="0" borderId="0" xfId="57" applyNumberFormat="1" applyFont="1" applyBorder="1">
      <alignment/>
      <protection/>
    </xf>
    <xf numFmtId="4" fontId="111" fillId="0" borderId="15" xfId="57" applyNumberFormat="1" applyFont="1" applyFill="1" applyBorder="1" applyAlignment="1">
      <alignment horizontal="right"/>
      <protection/>
    </xf>
    <xf numFmtId="0" fontId="5" fillId="0" borderId="15" xfId="57" applyFont="1" applyFill="1" applyBorder="1">
      <alignment/>
      <protection/>
    </xf>
    <xf numFmtId="0" fontId="115" fillId="0" borderId="19" xfId="57" applyFont="1" applyBorder="1" applyAlignment="1">
      <alignment horizontal="center"/>
      <protection/>
    </xf>
    <xf numFmtId="0" fontId="115" fillId="0" borderId="12" xfId="57" applyFont="1" applyBorder="1">
      <alignment/>
      <protection/>
    </xf>
    <xf numFmtId="0" fontId="2" fillId="0" borderId="10" xfId="57" applyBorder="1">
      <alignment/>
      <protection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4" fontId="9" fillId="10" borderId="23" xfId="57" applyNumberFormat="1" applyFont="1" applyFill="1" applyBorder="1" applyAlignment="1">
      <alignment horizontal="right"/>
      <protection/>
    </xf>
    <xf numFmtId="0" fontId="5" fillId="0" borderId="10" xfId="57" applyFont="1" applyBorder="1" applyAlignment="1">
      <alignment horizontal="left"/>
      <protection/>
    </xf>
    <xf numFmtId="0" fontId="122" fillId="0" borderId="18" xfId="57" applyFont="1" applyFill="1" applyBorder="1">
      <alignment/>
      <protection/>
    </xf>
    <xf numFmtId="0" fontId="16" fillId="0" borderId="11" xfId="57" applyFont="1" applyBorder="1">
      <alignment/>
      <protection/>
    </xf>
    <xf numFmtId="4" fontId="111" fillId="0" borderId="16" xfId="57" applyNumberFormat="1" applyFont="1" applyBorder="1" applyAlignment="1">
      <alignment horizontal="right"/>
      <protection/>
    </xf>
    <xf numFmtId="0" fontId="114" fillId="11" borderId="20" xfId="57" applyFont="1" applyFill="1" applyBorder="1">
      <alignment/>
      <protection/>
    </xf>
    <xf numFmtId="4" fontId="123" fillId="11" borderId="15" xfId="57" applyNumberFormat="1" applyFont="1" applyFill="1" applyBorder="1" applyAlignment="1">
      <alignment horizontal="right"/>
      <protection/>
    </xf>
    <xf numFmtId="0" fontId="5" fillId="11" borderId="11" xfId="57" applyFont="1" applyFill="1" applyBorder="1">
      <alignment/>
      <protection/>
    </xf>
    <xf numFmtId="0" fontId="124" fillId="11" borderId="20" xfId="57" applyFont="1" applyFill="1" applyBorder="1">
      <alignment/>
      <protection/>
    </xf>
    <xf numFmtId="4" fontId="111" fillId="11" borderId="15" xfId="57" applyNumberFormat="1" applyFont="1" applyFill="1" applyBorder="1" applyAlignment="1">
      <alignment horizontal="right"/>
      <protection/>
    </xf>
    <xf numFmtId="4" fontId="5" fillId="11" borderId="15" xfId="57" applyNumberFormat="1" applyFont="1" applyFill="1" applyBorder="1" applyAlignment="1">
      <alignment horizontal="right"/>
      <protection/>
    </xf>
    <xf numFmtId="0" fontId="16" fillId="11" borderId="15" xfId="57" applyFont="1" applyFill="1" applyBorder="1">
      <alignment/>
      <protection/>
    </xf>
    <xf numFmtId="0" fontId="125" fillId="0" borderId="17" xfId="57" applyFont="1" applyBorder="1" applyAlignment="1">
      <alignment horizontal="center"/>
      <protection/>
    </xf>
    <xf numFmtId="0" fontId="126" fillId="11" borderId="20" xfId="57" applyFont="1" applyFill="1" applyBorder="1">
      <alignment/>
      <protection/>
    </xf>
    <xf numFmtId="4" fontId="123" fillId="11" borderId="17" xfId="57" applyNumberFormat="1" applyFont="1" applyFill="1" applyBorder="1" applyAlignment="1">
      <alignment horizontal="right"/>
      <protection/>
    </xf>
    <xf numFmtId="0" fontId="5" fillId="11" borderId="17" xfId="57" applyFont="1" applyFill="1" applyBorder="1">
      <alignment/>
      <protection/>
    </xf>
    <xf numFmtId="0" fontId="127" fillId="0" borderId="10" xfId="57" applyFont="1" applyBorder="1">
      <alignment/>
      <protection/>
    </xf>
    <xf numFmtId="4" fontId="110" fillId="0" borderId="0" xfId="0" applyNumberFormat="1" applyFont="1" applyBorder="1" applyAlignment="1">
      <alignment/>
    </xf>
    <xf numFmtId="4" fontId="128" fillId="11" borderId="16" xfId="57" applyNumberFormat="1" applyFont="1" applyFill="1" applyBorder="1" applyAlignment="1">
      <alignment horizontal="right"/>
      <protection/>
    </xf>
    <xf numFmtId="0" fontId="5" fillId="11" borderId="13" xfId="57" applyFont="1" applyFill="1" applyBorder="1">
      <alignment/>
      <protection/>
    </xf>
    <xf numFmtId="0" fontId="110" fillId="0" borderId="10" xfId="0" applyFont="1" applyBorder="1" applyAlignment="1">
      <alignment/>
    </xf>
    <xf numFmtId="0" fontId="110" fillId="0" borderId="18" xfId="0" applyFont="1" applyBorder="1" applyAlignment="1">
      <alignment/>
    </xf>
    <xf numFmtId="0" fontId="2" fillId="0" borderId="0" xfId="57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5" fillId="0" borderId="14" xfId="57" applyFont="1" applyBorder="1" applyAlignment="1">
      <alignment horizontal="right"/>
      <protection/>
    </xf>
    <xf numFmtId="0" fontId="16" fillId="0" borderId="14" xfId="57" applyFont="1" applyBorder="1" applyAlignment="1">
      <alignment horizontal="right"/>
      <protection/>
    </xf>
    <xf numFmtId="0" fontId="16" fillId="0" borderId="10" xfId="57" applyFont="1" applyBorder="1" applyAlignment="1">
      <alignment horizontal="right"/>
      <protection/>
    </xf>
    <xf numFmtId="0" fontId="5" fillId="0" borderId="10" xfId="57" applyFont="1" applyBorder="1" applyAlignment="1">
      <alignment horizontal="right"/>
      <protection/>
    </xf>
    <xf numFmtId="4" fontId="111" fillId="0" borderId="14" xfId="57" applyNumberFormat="1" applyFont="1" applyBorder="1" applyAlignment="1">
      <alignment horizontal="right"/>
      <protection/>
    </xf>
    <xf numFmtId="0" fontId="5" fillId="0" borderId="16" xfId="57" applyFont="1" applyBorder="1" applyAlignment="1">
      <alignment horizontal="right"/>
      <protection/>
    </xf>
    <xf numFmtId="0" fontId="129" fillId="0" borderId="18" xfId="57" applyFont="1" applyBorder="1">
      <alignment/>
      <protection/>
    </xf>
    <xf numFmtId="0" fontId="116" fillId="33" borderId="20" xfId="57" applyFont="1" applyFill="1" applyBorder="1">
      <alignment/>
      <protection/>
    </xf>
    <xf numFmtId="4" fontId="123" fillId="33" borderId="23" xfId="57" applyNumberFormat="1" applyFont="1" applyFill="1" applyBorder="1" applyAlignment="1">
      <alignment horizontal="right"/>
      <protection/>
    </xf>
    <xf numFmtId="0" fontId="5" fillId="33" borderId="11" xfId="57" applyFont="1" applyFill="1" applyBorder="1">
      <alignment/>
      <protection/>
    </xf>
    <xf numFmtId="0" fontId="130" fillId="0" borderId="18" xfId="57" applyFont="1" applyFill="1" applyBorder="1">
      <alignment/>
      <protection/>
    </xf>
    <xf numFmtId="0" fontId="118" fillId="0" borderId="10" xfId="57" applyFont="1" applyBorder="1" applyAlignment="1">
      <alignment horizontal="right"/>
      <protection/>
    </xf>
    <xf numFmtId="0" fontId="6" fillId="0" borderId="18" xfId="57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5" fillId="0" borderId="14" xfId="57" applyFont="1" applyFill="1" applyBorder="1" applyAlignment="1">
      <alignment horizontal="right"/>
      <protection/>
    </xf>
    <xf numFmtId="49" fontId="5" fillId="0" borderId="10" xfId="57" applyNumberFormat="1" applyFont="1" applyBorder="1" applyAlignment="1">
      <alignment horizontal="right"/>
      <protection/>
    </xf>
    <xf numFmtId="0" fontId="16" fillId="0" borderId="17" xfId="57" applyFont="1" applyBorder="1" applyAlignment="1">
      <alignment horizontal="right"/>
      <protection/>
    </xf>
    <xf numFmtId="0" fontId="117" fillId="0" borderId="21" xfId="57" applyFont="1" applyBorder="1" applyAlignment="1">
      <alignment horizontal="left"/>
      <protection/>
    </xf>
    <xf numFmtId="4" fontId="131" fillId="0" borderId="0" xfId="0" applyNumberFormat="1" applyFont="1" applyBorder="1" applyAlignment="1">
      <alignment/>
    </xf>
    <xf numFmtId="0" fontId="13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33" fillId="11" borderId="20" xfId="57" applyFont="1" applyFill="1" applyBorder="1">
      <alignment/>
      <protection/>
    </xf>
    <xf numFmtId="0" fontId="134" fillId="0" borderId="18" xfId="57" applyFont="1" applyFill="1" applyBorder="1">
      <alignment/>
      <protection/>
    </xf>
    <xf numFmtId="0" fontId="6" fillId="0" borderId="21" xfId="57" applyFont="1" applyFill="1" applyBorder="1">
      <alignment/>
      <protection/>
    </xf>
    <xf numFmtId="4" fontId="135" fillId="11" borderId="24" xfId="57" applyNumberFormat="1" applyFont="1" applyFill="1" applyBorder="1" applyAlignment="1">
      <alignment horizontal="right"/>
      <protection/>
    </xf>
    <xf numFmtId="0" fontId="136" fillId="0" borderId="18" xfId="57" applyFont="1" applyFill="1" applyBorder="1">
      <alignment/>
      <protection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123" fillId="34" borderId="17" xfId="57" applyNumberFormat="1" applyFont="1" applyFill="1" applyBorder="1" applyAlignment="1">
      <alignment horizontal="right"/>
      <protection/>
    </xf>
    <xf numFmtId="4" fontId="123" fillId="34" borderId="14" xfId="57" applyNumberFormat="1" applyFont="1" applyFill="1" applyBorder="1" applyAlignment="1">
      <alignment horizontal="right"/>
      <protection/>
    </xf>
    <xf numFmtId="4" fontId="128" fillId="34" borderId="15" xfId="57" applyNumberFormat="1" applyFont="1" applyFill="1" applyBorder="1" applyAlignment="1">
      <alignment horizontal="right"/>
      <protection/>
    </xf>
    <xf numFmtId="4" fontId="123" fillId="34" borderId="16" xfId="57" applyNumberFormat="1" applyFont="1" applyFill="1" applyBorder="1" applyAlignment="1">
      <alignment horizontal="right"/>
      <protection/>
    </xf>
    <xf numFmtId="4" fontId="137" fillId="34" borderId="15" xfId="57" applyNumberFormat="1" applyFont="1" applyFill="1" applyBorder="1" applyAlignment="1">
      <alignment horizontal="right"/>
      <protection/>
    </xf>
    <xf numFmtId="4" fontId="128" fillId="34" borderId="16" xfId="57" applyNumberFormat="1" applyFont="1" applyFill="1" applyBorder="1" applyAlignment="1">
      <alignment horizontal="right"/>
      <protection/>
    </xf>
    <xf numFmtId="4" fontId="135" fillId="34" borderId="14" xfId="57" applyNumberFormat="1" applyFont="1" applyFill="1" applyBorder="1" applyAlignment="1">
      <alignment horizontal="right"/>
      <protection/>
    </xf>
    <xf numFmtId="4" fontId="135" fillId="34" borderId="17" xfId="57" applyNumberFormat="1" applyFont="1" applyFill="1" applyBorder="1" applyAlignment="1">
      <alignment horizontal="right"/>
      <protection/>
    </xf>
    <xf numFmtId="0" fontId="5" fillId="0" borderId="10" xfId="57" applyFont="1" applyFill="1" applyBorder="1" applyAlignment="1">
      <alignment horizontal="right"/>
      <protection/>
    </xf>
    <xf numFmtId="4" fontId="123" fillId="34" borderId="11" xfId="57" applyNumberFormat="1" applyFont="1" applyFill="1" applyBorder="1" applyAlignment="1">
      <alignment horizontal="right"/>
      <protection/>
    </xf>
    <xf numFmtId="0" fontId="6" fillId="0" borderId="16" xfId="57" applyFont="1" applyFill="1" applyBorder="1" applyAlignment="1">
      <alignment horizontal="left"/>
      <protection/>
    </xf>
    <xf numFmtId="0" fontId="6" fillId="0" borderId="14" xfId="57" applyFont="1" applyFill="1" applyBorder="1">
      <alignment/>
      <protection/>
    </xf>
    <xf numFmtId="0" fontId="129" fillId="0" borderId="17" xfId="57" applyFont="1" applyFill="1" applyBorder="1">
      <alignment/>
      <protection/>
    </xf>
    <xf numFmtId="4" fontId="6" fillId="0" borderId="16" xfId="57" applyNumberFormat="1" applyFont="1" applyFill="1" applyBorder="1" applyAlignment="1">
      <alignment horizontal="right"/>
      <protection/>
    </xf>
    <xf numFmtId="4" fontId="5" fillId="0" borderId="15" xfId="57" applyNumberFormat="1" applyFont="1" applyFill="1" applyBorder="1" applyAlignment="1">
      <alignment horizontal="right"/>
      <protection/>
    </xf>
    <xf numFmtId="0" fontId="110" fillId="0" borderId="0" xfId="0" applyFont="1" applyFill="1" applyAlignment="1">
      <alignment/>
    </xf>
    <xf numFmtId="0" fontId="2" fillId="0" borderId="19" xfId="57" applyBorder="1">
      <alignment/>
      <protection/>
    </xf>
    <xf numFmtId="4" fontId="4" fillId="0" borderId="24" xfId="57" applyNumberFormat="1" applyFont="1" applyBorder="1" applyAlignment="1">
      <alignment horizontal="center"/>
      <protection/>
    </xf>
    <xf numFmtId="0" fontId="2" fillId="0" borderId="13" xfId="57" applyBorder="1">
      <alignment/>
      <protection/>
    </xf>
    <xf numFmtId="0" fontId="8" fillId="0" borderId="16" xfId="57" applyFont="1" applyBorder="1" applyAlignment="1">
      <alignment horizontal="center"/>
      <protection/>
    </xf>
    <xf numFmtId="0" fontId="115" fillId="0" borderId="17" xfId="57" applyFont="1" applyBorder="1">
      <alignment/>
      <protection/>
    </xf>
    <xf numFmtId="0" fontId="5" fillId="0" borderId="25" xfId="57" applyFont="1" applyFill="1" applyBorder="1" applyAlignment="1">
      <alignment/>
      <protection/>
    </xf>
    <xf numFmtId="0" fontId="5" fillId="0" borderId="26" xfId="57" applyFont="1" applyFill="1" applyBorder="1" applyAlignment="1">
      <alignment/>
      <protection/>
    </xf>
    <xf numFmtId="0" fontId="5" fillId="0" borderId="27" xfId="57" applyFont="1" applyFill="1" applyBorder="1" applyAlignment="1">
      <alignment/>
      <protection/>
    </xf>
    <xf numFmtId="4" fontId="6" fillId="0" borderId="28" xfId="57" applyNumberFormat="1" applyFont="1" applyFill="1" applyBorder="1" applyAlignment="1">
      <alignment/>
      <protection/>
    </xf>
    <xf numFmtId="4" fontId="6" fillId="0" borderId="29" xfId="57" applyNumberFormat="1" applyFont="1" applyFill="1" applyBorder="1" applyAlignment="1">
      <alignment/>
      <protection/>
    </xf>
    <xf numFmtId="49" fontId="0" fillId="0" borderId="0" xfId="0" applyNumberFormat="1" applyBorder="1" applyAlignment="1">
      <alignment/>
    </xf>
    <xf numFmtId="49" fontId="16" fillId="0" borderId="10" xfId="57" applyNumberFormat="1" applyFont="1" applyFill="1" applyBorder="1" applyAlignment="1">
      <alignment horizontal="right"/>
      <protection/>
    </xf>
    <xf numFmtId="4" fontId="6" fillId="0" borderId="17" xfId="57" applyNumberFormat="1" applyFont="1" applyFill="1" applyBorder="1" applyAlignment="1">
      <alignment horizontal="right"/>
      <protection/>
    </xf>
    <xf numFmtId="4" fontId="109" fillId="0" borderId="0" xfId="0" applyNumberFormat="1" applyFont="1" applyFill="1" applyAlignment="1">
      <alignment/>
    </xf>
    <xf numFmtId="0" fontId="16" fillId="0" borderId="15" xfId="57" applyFont="1" applyBorder="1">
      <alignment/>
      <protection/>
    </xf>
    <xf numFmtId="0" fontId="138" fillId="0" borderId="10" xfId="57" applyFont="1" applyBorder="1" applyAlignment="1">
      <alignment horizontal="right"/>
      <protection/>
    </xf>
    <xf numFmtId="0" fontId="20" fillId="0" borderId="10" xfId="57" applyFont="1" applyBorder="1" applyAlignment="1">
      <alignment horizontal="right"/>
      <protection/>
    </xf>
    <xf numFmtId="49" fontId="5" fillId="0" borderId="16" xfId="57" applyNumberFormat="1" applyFont="1" applyFill="1" applyBorder="1" applyAlignment="1">
      <alignment horizontal="right"/>
      <protection/>
    </xf>
    <xf numFmtId="4" fontId="109" fillId="0" borderId="0" xfId="0" applyNumberFormat="1" applyFont="1" applyBorder="1" applyAlignment="1">
      <alignment/>
    </xf>
    <xf numFmtId="4" fontId="109" fillId="0" borderId="0" xfId="0" applyNumberFormat="1" applyFont="1" applyFill="1" applyBorder="1" applyAlignment="1">
      <alignment/>
    </xf>
    <xf numFmtId="0" fontId="139" fillId="10" borderId="21" xfId="57" applyFont="1" applyFill="1" applyBorder="1">
      <alignment/>
      <protection/>
    </xf>
    <xf numFmtId="4" fontId="140" fillId="10" borderId="17" xfId="57" applyNumberFormat="1" applyFont="1" applyFill="1" applyBorder="1" applyAlignment="1">
      <alignment horizontal="right"/>
      <protection/>
    </xf>
    <xf numFmtId="0" fontId="8" fillId="10" borderId="21" xfId="57" applyFont="1" applyFill="1" applyBorder="1">
      <alignment/>
      <protection/>
    </xf>
    <xf numFmtId="4" fontId="17" fillId="10" borderId="17" xfId="57" applyNumberFormat="1" applyFont="1" applyFill="1" applyBorder="1" applyAlignment="1">
      <alignment horizontal="right"/>
      <protection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0" fontId="109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109" fillId="0" borderId="0" xfId="0" applyNumberFormat="1" applyFont="1" applyFill="1" applyAlignment="1">
      <alignment/>
    </xf>
    <xf numFmtId="0" fontId="141" fillId="0" borderId="0" xfId="0" applyFont="1" applyFill="1" applyAlignment="1">
      <alignment/>
    </xf>
    <xf numFmtId="4" fontId="142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0" fontId="132" fillId="0" borderId="0" xfId="0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113" fillId="0" borderId="15" xfId="57" applyFont="1" applyFill="1" applyBorder="1">
      <alignment/>
      <protection/>
    </xf>
    <xf numFmtId="0" fontId="3" fillId="0" borderId="19" xfId="57" applyFont="1" applyBorder="1">
      <alignment/>
      <protection/>
    </xf>
    <xf numFmtId="4" fontId="143" fillId="0" borderId="0" xfId="57" applyNumberFormat="1" applyFont="1" applyBorder="1">
      <alignment/>
      <protection/>
    </xf>
    <xf numFmtId="4" fontId="28" fillId="35" borderId="15" xfId="0" applyNumberFormat="1" applyFont="1" applyFill="1" applyBorder="1" applyAlignment="1">
      <alignment/>
    </xf>
    <xf numFmtId="4" fontId="109" fillId="35" borderId="15" xfId="0" applyNumberFormat="1" applyFont="1" applyFill="1" applyBorder="1" applyAlignment="1">
      <alignment/>
    </xf>
    <xf numFmtId="4" fontId="6" fillId="0" borderId="26" xfId="57" applyNumberFormat="1" applyFont="1" applyFill="1" applyBorder="1" applyAlignment="1">
      <alignment/>
      <protection/>
    </xf>
    <xf numFmtId="49" fontId="2" fillId="0" borderId="30" xfId="57" applyNumberFormat="1" applyFont="1" applyBorder="1">
      <alignment/>
      <protection/>
    </xf>
    <xf numFmtId="49" fontId="2" fillId="0" borderId="25" xfId="57" applyNumberFormat="1" applyFont="1" applyBorder="1">
      <alignment/>
      <protection/>
    </xf>
    <xf numFmtId="4" fontId="144" fillId="34" borderId="15" xfId="57" applyNumberFormat="1" applyFont="1" applyFill="1" applyBorder="1" applyAlignment="1">
      <alignment horizontal="right"/>
      <protection/>
    </xf>
    <xf numFmtId="4" fontId="145" fillId="10" borderId="15" xfId="0" applyNumberFormat="1" applyFont="1" applyFill="1" applyBorder="1" applyAlignment="1">
      <alignment/>
    </xf>
    <xf numFmtId="0" fontId="22" fillId="0" borderId="18" xfId="57" applyFont="1" applyFill="1" applyBorder="1">
      <alignment/>
      <protection/>
    </xf>
    <xf numFmtId="4" fontId="146" fillId="6" borderId="15" xfId="0" applyNumberFormat="1" applyFont="1" applyFill="1" applyBorder="1" applyAlignment="1">
      <alignment/>
    </xf>
    <xf numFmtId="0" fontId="146" fillId="6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109" fillId="0" borderId="14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0" xfId="0" applyNumberFormat="1" applyFont="1" applyFill="1" applyAlignment="1">
      <alignment/>
    </xf>
    <xf numFmtId="0" fontId="109" fillId="0" borderId="16" xfId="0" applyFont="1" applyFill="1" applyBorder="1" applyAlignment="1">
      <alignment horizontal="center"/>
    </xf>
    <xf numFmtId="0" fontId="109" fillId="0" borderId="17" xfId="0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/>
    </xf>
    <xf numFmtId="4" fontId="28" fillId="34" borderId="15" xfId="0" applyNumberFormat="1" applyFont="1" applyFill="1" applyBorder="1" applyAlignment="1">
      <alignment/>
    </xf>
    <xf numFmtId="4" fontId="0" fillId="0" borderId="0" xfId="0" applyNumberFormat="1" applyFill="1" applyAlignment="1">
      <alignment horizontal="right"/>
    </xf>
    <xf numFmtId="4" fontId="141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109" fillId="34" borderId="15" xfId="0" applyNumberFormat="1" applyFont="1" applyFill="1" applyBorder="1" applyAlignment="1">
      <alignment/>
    </xf>
    <xf numFmtId="0" fontId="109" fillId="0" borderId="16" xfId="0" applyFont="1" applyFill="1" applyBorder="1" applyAlignment="1">
      <alignment/>
    </xf>
    <xf numFmtId="0" fontId="109" fillId="0" borderId="14" xfId="0" applyFont="1" applyFill="1" applyBorder="1" applyAlignment="1">
      <alignment/>
    </xf>
    <xf numFmtId="4" fontId="147" fillId="13" borderId="15" xfId="0" applyNumberFormat="1" applyFont="1" applyFill="1" applyBorder="1" applyAlignment="1">
      <alignment/>
    </xf>
    <xf numFmtId="4" fontId="128" fillId="34" borderId="17" xfId="57" applyNumberFormat="1" applyFont="1" applyFill="1" applyBorder="1" applyAlignment="1">
      <alignment horizontal="right"/>
      <protection/>
    </xf>
    <xf numFmtId="0" fontId="5" fillId="0" borderId="18" xfId="57" applyFont="1" applyBorder="1">
      <alignment/>
      <protection/>
    </xf>
    <xf numFmtId="4" fontId="6" fillId="0" borderId="12" xfId="57" applyNumberFormat="1" applyFont="1" applyFill="1" applyBorder="1" applyAlignment="1">
      <alignment horizontal="right"/>
      <protection/>
    </xf>
    <xf numFmtId="4" fontId="109" fillId="36" borderId="15" xfId="0" applyNumberFormat="1" applyFont="1" applyFill="1" applyBorder="1" applyAlignment="1">
      <alignment/>
    </xf>
    <xf numFmtId="0" fontId="0" fillId="0" borderId="17" xfId="0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6" fillId="0" borderId="10" xfId="57" applyFont="1" applyFill="1" applyBorder="1" applyAlignment="1">
      <alignment horizontal="right"/>
      <protection/>
    </xf>
    <xf numFmtId="0" fontId="16" fillId="0" borderId="14" xfId="57" applyFont="1" applyFill="1" applyBorder="1" applyAlignment="1">
      <alignment horizontal="right"/>
      <protection/>
    </xf>
    <xf numFmtId="0" fontId="5" fillId="0" borderId="18" xfId="57" applyFont="1" applyFill="1" applyBorder="1">
      <alignment/>
      <protection/>
    </xf>
    <xf numFmtId="4" fontId="148" fillId="6" borderId="15" xfId="0" applyNumberFormat="1" applyFont="1" applyFill="1" applyBorder="1" applyAlignment="1">
      <alignment/>
    </xf>
    <xf numFmtId="4" fontId="27" fillId="6" borderId="15" xfId="0" applyNumberFormat="1" applyFont="1" applyFill="1" applyBorder="1" applyAlignment="1">
      <alignment/>
    </xf>
    <xf numFmtId="4" fontId="109" fillId="13" borderId="15" xfId="0" applyNumberFormat="1" applyFont="1" applyFill="1" applyBorder="1" applyAlignment="1">
      <alignment/>
    </xf>
    <xf numFmtId="4" fontId="146" fillId="2" borderId="15" xfId="0" applyNumberFormat="1" applyFont="1" applyFill="1" applyBorder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Fill="1" applyAlignment="1">
      <alignment horizontal="center"/>
    </xf>
    <xf numFmtId="0" fontId="147" fillId="0" borderId="14" xfId="0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4" fontId="27" fillId="0" borderId="17" xfId="0" applyNumberFormat="1" applyFont="1" applyFill="1" applyBorder="1" applyAlignment="1">
      <alignment/>
    </xf>
    <xf numFmtId="4" fontId="0" fillId="34" borderId="15" xfId="0" applyNumberFormat="1" applyFill="1" applyBorder="1" applyAlignment="1">
      <alignment horizontal="center"/>
    </xf>
    <xf numFmtId="4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/>
    </xf>
    <xf numFmtId="4" fontId="0" fillId="34" borderId="15" xfId="0" applyNumberFormat="1" applyFill="1" applyBorder="1" applyAlignment="1">
      <alignment horizontal="right"/>
    </xf>
    <xf numFmtId="4" fontId="19" fillId="10" borderId="17" xfId="57" applyNumberFormat="1" applyFont="1" applyFill="1" applyBorder="1" applyAlignment="1">
      <alignment horizontal="right"/>
      <protection/>
    </xf>
    <xf numFmtId="0" fontId="3" fillId="10" borderId="21" xfId="57" applyFont="1" applyFill="1" applyBorder="1">
      <alignment/>
      <protection/>
    </xf>
    <xf numFmtId="4" fontId="5" fillId="0" borderId="30" xfId="57" applyNumberFormat="1" applyFont="1" applyBorder="1" applyAlignment="1">
      <alignment horizontal="right"/>
      <protection/>
    </xf>
    <xf numFmtId="49" fontId="109" fillId="10" borderId="15" xfId="0" applyNumberFormat="1" applyFont="1" applyFill="1" applyBorder="1" applyAlignment="1">
      <alignment/>
    </xf>
    <xf numFmtId="4" fontId="19" fillId="10" borderId="31" xfId="57" applyNumberFormat="1" applyFont="1" applyFill="1" applyBorder="1" applyAlignment="1">
      <alignment/>
      <protection/>
    </xf>
    <xf numFmtId="4" fontId="109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109" fillId="0" borderId="16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4" fontId="0" fillId="34" borderId="11" xfId="0" applyNumberFormat="1" applyFill="1" applyBorder="1" applyAlignment="1">
      <alignment/>
    </xf>
    <xf numFmtId="0" fontId="27" fillId="0" borderId="14" xfId="0" applyFont="1" applyFill="1" applyBorder="1" applyAlignment="1">
      <alignment/>
    </xf>
    <xf numFmtId="0" fontId="109" fillId="0" borderId="19" xfId="0" applyFont="1" applyFill="1" applyBorder="1" applyAlignment="1">
      <alignment/>
    </xf>
    <xf numFmtId="0" fontId="109" fillId="0" borderId="18" xfId="0" applyFont="1" applyFill="1" applyBorder="1" applyAlignment="1">
      <alignment/>
    </xf>
    <xf numFmtId="0" fontId="0" fillId="0" borderId="21" xfId="0" applyFill="1" applyBorder="1" applyAlignment="1">
      <alignment/>
    </xf>
    <xf numFmtId="0" fontId="109" fillId="0" borderId="14" xfId="0" applyFont="1" applyFill="1" applyBorder="1" applyAlignment="1">
      <alignment horizontal="center"/>
    </xf>
    <xf numFmtId="4" fontId="28" fillId="0" borderId="0" xfId="0" applyNumberFormat="1" applyFont="1" applyFill="1" applyAlignment="1">
      <alignment/>
    </xf>
    <xf numFmtId="4" fontId="0" fillId="35" borderId="15" xfId="0" applyNumberFormat="1" applyFill="1" applyBorder="1" applyAlignment="1">
      <alignment/>
    </xf>
    <xf numFmtId="4" fontId="110" fillId="0" borderId="14" xfId="0" applyNumberFormat="1" applyFont="1" applyFill="1" applyBorder="1" applyAlignment="1">
      <alignment/>
    </xf>
    <xf numFmtId="0" fontId="20" fillId="0" borderId="11" xfId="57" applyFont="1" applyBorder="1" applyAlignment="1">
      <alignment horizontal="right"/>
      <protection/>
    </xf>
    <xf numFmtId="0" fontId="16" fillId="0" borderId="12" xfId="57" applyFont="1" applyFill="1" applyBorder="1" applyAlignment="1">
      <alignment horizontal="right"/>
      <protection/>
    </xf>
    <xf numFmtId="0" fontId="149" fillId="0" borderId="0" xfId="0" applyFont="1" applyAlignment="1">
      <alignment/>
    </xf>
    <xf numFmtId="0" fontId="150" fillId="0" borderId="14" xfId="0" applyFont="1" applyFill="1" applyBorder="1" applyAlignment="1">
      <alignment/>
    </xf>
    <xf numFmtId="0" fontId="109" fillId="0" borderId="17" xfId="0" applyFont="1" applyFill="1" applyBorder="1" applyAlignment="1">
      <alignment/>
    </xf>
    <xf numFmtId="4" fontId="131" fillId="0" borderId="0" xfId="0" applyNumberFormat="1" applyFont="1" applyBorder="1" applyAlignment="1">
      <alignment horizontal="center"/>
    </xf>
    <xf numFmtId="4" fontId="151" fillId="0" borderId="0" xfId="0" applyNumberFormat="1" applyFont="1" applyBorder="1" applyAlignment="1">
      <alignment/>
    </xf>
    <xf numFmtId="4" fontId="17" fillId="0" borderId="0" xfId="57" applyNumberFormat="1" applyFont="1" applyFill="1" applyBorder="1">
      <alignment/>
      <protection/>
    </xf>
    <xf numFmtId="4" fontId="6" fillId="0" borderId="13" xfId="57" applyNumberFormat="1" applyFont="1" applyFill="1" applyBorder="1" applyAlignment="1">
      <alignment/>
      <protection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4" fontId="19" fillId="10" borderId="26" xfId="57" applyNumberFormat="1" applyFont="1" applyFill="1" applyBorder="1" applyAlignment="1">
      <alignment/>
      <protection/>
    </xf>
    <xf numFmtId="4" fontId="19" fillId="10" borderId="26" xfId="57" applyNumberFormat="1" applyFont="1" applyFill="1" applyBorder="1" applyAlignment="1">
      <alignment horizontal="right"/>
      <protection/>
    </xf>
    <xf numFmtId="4" fontId="5" fillId="0" borderId="26" xfId="57" applyNumberFormat="1" applyFont="1" applyBorder="1" applyAlignment="1">
      <alignment horizontal="right"/>
      <protection/>
    </xf>
    <xf numFmtId="4" fontId="145" fillId="10" borderId="17" xfId="0" applyNumberFormat="1" applyFont="1" applyFill="1" applyBorder="1" applyAlignment="1">
      <alignment/>
    </xf>
    <xf numFmtId="0" fontId="19" fillId="0" borderId="16" xfId="57" applyFont="1" applyBorder="1" applyAlignment="1">
      <alignment horizontal="center"/>
      <protection/>
    </xf>
    <xf numFmtId="0" fontId="5" fillId="0" borderId="31" xfId="57" applyFont="1" applyFill="1" applyBorder="1" applyAlignment="1">
      <alignment/>
      <protection/>
    </xf>
    <xf numFmtId="0" fontId="129" fillId="10" borderId="21" xfId="57" applyFont="1" applyFill="1" applyBorder="1">
      <alignment/>
      <protection/>
    </xf>
    <xf numFmtId="0" fontId="146" fillId="6" borderId="0" xfId="0" applyFont="1" applyFill="1" applyBorder="1" applyAlignment="1">
      <alignment/>
    </xf>
    <xf numFmtId="4" fontId="152" fillId="34" borderId="15" xfId="57" applyNumberFormat="1" applyFont="1" applyFill="1" applyBorder="1" applyAlignment="1">
      <alignment horizontal="right"/>
      <protection/>
    </xf>
    <xf numFmtId="4" fontId="111" fillId="0" borderId="17" xfId="57" applyNumberFormat="1" applyFont="1" applyBorder="1" applyAlignment="1">
      <alignment horizontal="right"/>
      <protection/>
    </xf>
    <xf numFmtId="4" fontId="110" fillId="0" borderId="16" xfId="0" applyNumberFormat="1" applyFont="1" applyFill="1" applyBorder="1" applyAlignment="1">
      <alignment/>
    </xf>
    <xf numFmtId="4" fontId="28" fillId="0" borderId="0" xfId="0" applyNumberFormat="1" applyFont="1" applyFill="1" applyAlignment="1">
      <alignment/>
    </xf>
    <xf numFmtId="4" fontId="146" fillId="6" borderId="16" xfId="0" applyNumberFormat="1" applyFont="1" applyFill="1" applyBorder="1" applyAlignment="1">
      <alignment/>
    </xf>
    <xf numFmtId="4" fontId="27" fillId="0" borderId="0" xfId="0" applyNumberFormat="1" applyFont="1" applyFill="1" applyAlignment="1">
      <alignment/>
    </xf>
    <xf numFmtId="4" fontId="17" fillId="37" borderId="15" xfId="57" applyNumberFormat="1" applyFont="1" applyFill="1" applyBorder="1">
      <alignment/>
      <protection/>
    </xf>
    <xf numFmtId="4" fontId="153" fillId="37" borderId="15" xfId="0" applyNumberFormat="1" applyFont="1" applyFill="1" applyBorder="1" applyAlignment="1">
      <alignment/>
    </xf>
    <xf numFmtId="4" fontId="26" fillId="37" borderId="15" xfId="57" applyNumberFormat="1" applyFont="1" applyFill="1" applyBorder="1" applyAlignment="1">
      <alignment horizontal="right"/>
      <protection/>
    </xf>
    <xf numFmtId="4" fontId="109" fillId="35" borderId="20" xfId="0" applyNumberFormat="1" applyFont="1" applyFill="1" applyBorder="1" applyAlignment="1">
      <alignment/>
    </xf>
    <xf numFmtId="4" fontId="5" fillId="0" borderId="17" xfId="57" applyNumberFormat="1" applyFont="1" applyFill="1" applyBorder="1" applyAlignment="1">
      <alignment horizontal="right"/>
      <protection/>
    </xf>
    <xf numFmtId="4" fontId="123" fillId="34" borderId="15" xfId="57" applyNumberFormat="1" applyFont="1" applyFill="1" applyBorder="1" applyAlignment="1">
      <alignment horizontal="right"/>
      <protection/>
    </xf>
    <xf numFmtId="4" fontId="109" fillId="0" borderId="16" xfId="0" applyNumberFormat="1" applyFont="1" applyFill="1" applyBorder="1" applyAlignment="1">
      <alignment horizontal="center"/>
    </xf>
    <xf numFmtId="0" fontId="10" fillId="10" borderId="32" xfId="57" applyFont="1" applyFill="1" applyBorder="1" applyAlignment="1">
      <alignment/>
      <protection/>
    </xf>
    <xf numFmtId="0" fontId="6" fillId="0" borderId="33" xfId="57" applyFont="1" applyFill="1" applyBorder="1" applyAlignment="1">
      <alignment/>
      <protection/>
    </xf>
    <xf numFmtId="0" fontId="10" fillId="10" borderId="21" xfId="57" applyFont="1" applyFill="1" applyBorder="1">
      <alignment/>
      <protection/>
    </xf>
    <xf numFmtId="49" fontId="6" fillId="0" borderId="25" xfId="57" applyNumberFormat="1" applyFont="1" applyBorder="1">
      <alignment/>
      <protection/>
    </xf>
    <xf numFmtId="4" fontId="6" fillId="0" borderId="16" xfId="57" applyNumberFormat="1" applyFont="1" applyBorder="1" applyAlignment="1">
      <alignment horizontal="right"/>
      <protection/>
    </xf>
    <xf numFmtId="4" fontId="6" fillId="0" borderId="26" xfId="57" applyNumberFormat="1" applyFont="1" applyBorder="1" applyAlignment="1">
      <alignment horizontal="right"/>
      <protection/>
    </xf>
    <xf numFmtId="49" fontId="6" fillId="0" borderId="30" xfId="57" applyNumberFormat="1" applyFont="1" applyBorder="1">
      <alignment/>
      <protection/>
    </xf>
    <xf numFmtId="4" fontId="6" fillId="0" borderId="30" xfId="57" applyNumberFormat="1" applyFont="1" applyBorder="1" applyAlignment="1">
      <alignment horizontal="right"/>
      <protection/>
    </xf>
    <xf numFmtId="49" fontId="147" fillId="10" borderId="15" xfId="0" applyNumberFormat="1" applyFont="1" applyFill="1" applyBorder="1" applyAlignment="1">
      <alignment/>
    </xf>
    <xf numFmtId="4" fontId="5" fillId="0" borderId="13" xfId="57" applyNumberFormat="1" applyFont="1" applyFill="1" applyBorder="1" applyAlignment="1">
      <alignment/>
      <protection/>
    </xf>
    <xf numFmtId="4" fontId="5" fillId="0" borderId="28" xfId="57" applyNumberFormat="1" applyFont="1" applyFill="1" applyBorder="1" applyAlignment="1">
      <alignment/>
      <protection/>
    </xf>
    <xf numFmtId="4" fontId="5" fillId="0" borderId="29" xfId="57" applyNumberFormat="1" applyFont="1" applyFill="1" applyBorder="1" applyAlignment="1">
      <alignment/>
      <protection/>
    </xf>
    <xf numFmtId="4" fontId="17" fillId="10" borderId="31" xfId="57" applyNumberFormat="1" applyFont="1" applyFill="1" applyBorder="1" applyAlignment="1">
      <alignment/>
      <protection/>
    </xf>
    <xf numFmtId="0" fontId="16" fillId="0" borderId="27" xfId="57" applyFont="1" applyFill="1" applyBorder="1" applyAlignment="1">
      <alignment/>
      <protection/>
    </xf>
    <xf numFmtId="4" fontId="6" fillId="0" borderId="26" xfId="57" applyNumberFormat="1" applyFont="1" applyFill="1" applyBorder="1" applyAlignment="1">
      <alignment shrinkToFit="1"/>
      <protection/>
    </xf>
    <xf numFmtId="0" fontId="6" fillId="0" borderId="26" xfId="57" applyFont="1" applyFill="1" applyBorder="1" applyAlignment="1">
      <alignment horizontal="justify"/>
      <protection/>
    </xf>
    <xf numFmtId="0" fontId="6" fillId="0" borderId="25" xfId="57" applyFont="1" applyFill="1" applyBorder="1" applyAlignment="1">
      <alignment horizontal="justify"/>
      <protection/>
    </xf>
    <xf numFmtId="0" fontId="2" fillId="0" borderId="26" xfId="57" applyFont="1" applyFill="1" applyBorder="1" applyAlignment="1">
      <alignment horizontal="justify"/>
      <protection/>
    </xf>
    <xf numFmtId="0" fontId="5" fillId="0" borderId="26" xfId="57" applyFont="1" applyFill="1" applyBorder="1" applyAlignment="1">
      <alignment horizontal="justify"/>
      <protection/>
    </xf>
    <xf numFmtId="49" fontId="0" fillId="0" borderId="0" xfId="0" applyNumberFormat="1" applyBorder="1" applyAlignment="1">
      <alignment horizontal="left"/>
    </xf>
    <xf numFmtId="0" fontId="138" fillId="0" borderId="14" xfId="57" applyFont="1" applyBorder="1" applyAlignment="1">
      <alignment horizontal="right"/>
      <protection/>
    </xf>
    <xf numFmtId="4" fontId="154" fillId="0" borderId="0" xfId="0" applyNumberFormat="1" applyFont="1" applyFill="1" applyBorder="1" applyAlignment="1">
      <alignment horizontal="center"/>
    </xf>
    <xf numFmtId="0" fontId="5" fillId="0" borderId="15" xfId="57" applyFont="1" applyBorder="1" applyAlignment="1">
      <alignment horizontal="right"/>
      <protection/>
    </xf>
    <xf numFmtId="49" fontId="109" fillId="0" borderId="0" xfId="0" applyNumberFormat="1" applyFont="1" applyFill="1" applyAlignment="1">
      <alignment horizontal="center"/>
    </xf>
    <xf numFmtId="4" fontId="27" fillId="0" borderId="14" xfId="0" applyNumberFormat="1" applyFont="1" applyFill="1" applyBorder="1" applyAlignment="1">
      <alignment/>
    </xf>
    <xf numFmtId="49" fontId="109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4" fontId="131" fillId="0" borderId="0" xfId="0" applyNumberFormat="1" applyFont="1" applyBorder="1" applyAlignment="1">
      <alignment horizontal="center"/>
    </xf>
    <xf numFmtId="4" fontId="5" fillId="0" borderId="34" xfId="57" applyNumberFormat="1" applyFont="1" applyFill="1" applyBorder="1" applyAlignment="1">
      <alignment/>
      <protection/>
    </xf>
    <xf numFmtId="4" fontId="131" fillId="0" borderId="0" xfId="0" applyNumberFormat="1" applyFont="1" applyBorder="1" applyAlignment="1">
      <alignment horizontal="center"/>
    </xf>
    <xf numFmtId="0" fontId="155" fillId="0" borderId="16" xfId="57" applyFont="1" applyBorder="1" applyAlignment="1">
      <alignment horizontal="center"/>
      <protection/>
    </xf>
    <xf numFmtId="0" fontId="115" fillId="0" borderId="13" xfId="57" applyFont="1" applyBorder="1" applyAlignment="1">
      <alignment horizontal="center"/>
      <protection/>
    </xf>
    <xf numFmtId="0" fontId="5" fillId="0" borderId="14" xfId="57" applyFont="1" applyFill="1" applyBorder="1" applyAlignment="1">
      <alignment/>
      <protection/>
    </xf>
    <xf numFmtId="0" fontId="2" fillId="0" borderId="0" xfId="57">
      <alignment/>
      <protection/>
    </xf>
    <xf numFmtId="0" fontId="2" fillId="0" borderId="0" xfId="57" applyFont="1" applyBorder="1" applyAlignment="1">
      <alignment horizontal="center"/>
      <protection/>
    </xf>
    <xf numFmtId="0" fontId="3" fillId="10" borderId="35" xfId="57" applyFont="1" applyFill="1" applyBorder="1" applyAlignment="1">
      <alignment/>
      <protection/>
    </xf>
    <xf numFmtId="0" fontId="2" fillId="0" borderId="36" xfId="57" applyFont="1" applyFill="1" applyBorder="1" applyAlignment="1">
      <alignment/>
      <protection/>
    </xf>
    <xf numFmtId="4" fontId="28" fillId="6" borderId="15" xfId="0" applyNumberFormat="1" applyFont="1" applyFill="1" applyBorder="1" applyAlignment="1">
      <alignment/>
    </xf>
    <xf numFmtId="0" fontId="109" fillId="0" borderId="0" xfId="0" applyFont="1" applyAlignment="1">
      <alignment/>
    </xf>
    <xf numFmtId="0" fontId="6" fillId="0" borderId="14" xfId="57" applyFont="1" applyFill="1" applyBorder="1" applyAlignment="1">
      <alignment horizontal="right"/>
      <protection/>
    </xf>
    <xf numFmtId="0" fontId="6" fillId="0" borderId="10" xfId="57" applyFont="1" applyBorder="1" applyAlignment="1">
      <alignment horizontal="right"/>
      <protection/>
    </xf>
    <xf numFmtId="49" fontId="20" fillId="0" borderId="14" xfId="57" applyNumberFormat="1" applyFont="1" applyBorder="1" applyAlignment="1">
      <alignment horizontal="right"/>
      <protection/>
    </xf>
    <xf numFmtId="0" fontId="6" fillId="0" borderId="16" xfId="57" applyFont="1" applyFill="1" applyBorder="1" applyAlignment="1">
      <alignment horizontal="right"/>
      <protection/>
    </xf>
    <xf numFmtId="4" fontId="110" fillId="0" borderId="17" xfId="0" applyNumberFormat="1" applyFont="1" applyFill="1" applyBorder="1" applyAlignment="1">
      <alignment/>
    </xf>
    <xf numFmtId="0" fontId="147" fillId="34" borderId="0" xfId="0" applyFont="1" applyFill="1" applyBorder="1" applyAlignment="1">
      <alignment horizontal="center"/>
    </xf>
    <xf numFmtId="4" fontId="147" fillId="34" borderId="0" xfId="0" applyNumberFormat="1" applyFont="1" applyFill="1" applyAlignment="1">
      <alignment horizontal="center"/>
    </xf>
    <xf numFmtId="0" fontId="156" fillId="13" borderId="0" xfId="0" applyFont="1" applyFill="1" applyBorder="1" applyAlignment="1">
      <alignment horizontal="center"/>
    </xf>
    <xf numFmtId="4" fontId="157" fillId="36" borderId="0" xfId="0" applyNumberFormat="1" applyFont="1" applyFill="1" applyBorder="1" applyAlignment="1">
      <alignment horizontal="center"/>
    </xf>
    <xf numFmtId="0" fontId="157" fillId="35" borderId="0" xfId="0" applyFont="1" applyFill="1" applyAlignment="1">
      <alignment horizontal="center"/>
    </xf>
    <xf numFmtId="0" fontId="132" fillId="34" borderId="0" xfId="0" applyFont="1" applyFill="1" applyAlignment="1">
      <alignment horizontal="center"/>
    </xf>
    <xf numFmtId="0" fontId="132" fillId="13" borderId="0" xfId="0" applyFont="1" applyFill="1" applyAlignment="1">
      <alignment/>
    </xf>
    <xf numFmtId="4" fontId="28" fillId="37" borderId="15" xfId="0" applyNumberFormat="1" applyFont="1" applyFill="1" applyBorder="1" applyAlignment="1">
      <alignment/>
    </xf>
    <xf numFmtId="4" fontId="132" fillId="37" borderId="0" xfId="0" applyNumberFormat="1" applyFont="1" applyFill="1" applyAlignment="1">
      <alignment/>
    </xf>
    <xf numFmtId="0" fontId="6" fillId="0" borderId="25" xfId="57" applyFont="1" applyFill="1" applyBorder="1" applyAlignment="1">
      <alignment/>
      <protection/>
    </xf>
    <xf numFmtId="0" fontId="6" fillId="0" borderId="26" xfId="57" applyFont="1" applyFill="1" applyBorder="1" applyAlignment="1">
      <alignment/>
      <protection/>
    </xf>
    <xf numFmtId="0" fontId="109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4" fontId="28" fillId="0" borderId="0" xfId="0" applyNumberFormat="1" applyFont="1" applyFill="1" applyAlignment="1">
      <alignment horizontal="center"/>
    </xf>
    <xf numFmtId="0" fontId="115" fillId="33" borderId="20" xfId="57" applyFont="1" applyFill="1" applyBorder="1" applyAlignment="1">
      <alignment horizontal="left"/>
      <protection/>
    </xf>
    <xf numFmtId="0" fontId="115" fillId="33" borderId="23" xfId="57" applyFont="1" applyFill="1" applyBorder="1" applyAlignment="1">
      <alignment horizontal="left"/>
      <protection/>
    </xf>
    <xf numFmtId="0" fontId="115" fillId="33" borderId="11" xfId="57" applyFont="1" applyFill="1" applyBorder="1" applyAlignment="1">
      <alignment horizontal="left"/>
      <protection/>
    </xf>
    <xf numFmtId="0" fontId="116" fillId="10" borderId="20" xfId="57" applyFont="1" applyFill="1" applyBorder="1" applyAlignment="1">
      <alignment horizontal="left"/>
      <protection/>
    </xf>
    <xf numFmtId="0" fontId="116" fillId="10" borderId="23" xfId="57" applyFont="1" applyFill="1" applyBorder="1" applyAlignment="1">
      <alignment horizontal="left"/>
      <protection/>
    </xf>
    <xf numFmtId="0" fontId="116" fillId="10" borderId="11" xfId="57" applyFont="1" applyFill="1" applyBorder="1" applyAlignment="1">
      <alignment horizontal="left"/>
      <protection/>
    </xf>
    <xf numFmtId="0" fontId="115" fillId="10" borderId="20" xfId="57" applyFont="1" applyFill="1" applyBorder="1" applyAlignment="1">
      <alignment horizontal="left"/>
      <protection/>
    </xf>
    <xf numFmtId="0" fontId="115" fillId="10" borderId="23" xfId="57" applyFont="1" applyFill="1" applyBorder="1" applyAlignment="1">
      <alignment horizontal="left"/>
      <protection/>
    </xf>
    <xf numFmtId="0" fontId="115" fillId="10" borderId="11" xfId="57" applyFont="1" applyFill="1" applyBorder="1" applyAlignment="1">
      <alignment horizontal="left"/>
      <protection/>
    </xf>
    <xf numFmtId="0" fontId="115" fillId="10" borderId="22" xfId="57" applyFont="1" applyFill="1" applyBorder="1" applyAlignment="1">
      <alignment horizontal="left"/>
      <protection/>
    </xf>
    <xf numFmtId="0" fontId="115" fillId="10" borderId="12" xfId="57" applyFont="1" applyFill="1" applyBorder="1" applyAlignment="1">
      <alignment horizontal="left"/>
      <protection/>
    </xf>
    <xf numFmtId="0" fontId="158" fillId="13" borderId="20" xfId="57" applyFont="1" applyFill="1" applyBorder="1" applyAlignment="1">
      <alignment horizontal="center"/>
      <protection/>
    </xf>
    <xf numFmtId="0" fontId="158" fillId="13" borderId="23" xfId="57" applyFont="1" applyFill="1" applyBorder="1" applyAlignment="1">
      <alignment horizontal="center"/>
      <protection/>
    </xf>
    <xf numFmtId="0" fontId="158" fillId="13" borderId="11" xfId="57" applyFont="1" applyFill="1" applyBorder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4" fontId="131" fillId="0" borderId="0" xfId="0" applyNumberFormat="1" applyFont="1" applyBorder="1" applyAlignment="1">
      <alignment horizontal="center" vertical="center" wrapText="1"/>
    </xf>
    <xf numFmtId="4" fontId="131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e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zoomScale="91" zoomScaleNormal="91" zoomScalePageLayoutView="0" workbookViewId="0" topLeftCell="A82">
      <selection activeCell="C53" sqref="C53"/>
    </sheetView>
  </sheetViews>
  <sheetFormatPr defaultColWidth="9.140625" defaultRowHeight="15"/>
  <cols>
    <col min="1" max="1" width="56.7109375" style="0" customWidth="1"/>
    <col min="2" max="2" width="10.7109375" style="0" customWidth="1"/>
    <col min="3" max="3" width="71.00390625" style="0" customWidth="1"/>
    <col min="4" max="4" width="11.421875" style="0" customWidth="1"/>
    <col min="5" max="5" width="10.8515625" style="92" customWidth="1"/>
    <col min="6" max="6" width="10.421875" style="92" customWidth="1"/>
    <col min="7" max="7" width="10.00390625" style="92" bestFit="1" customWidth="1"/>
    <col min="8" max="9" width="12.00390625" style="92" customWidth="1"/>
    <col min="10" max="10" width="11.7109375" style="92" customWidth="1"/>
    <col min="11" max="11" width="11.28125" style="92" customWidth="1"/>
    <col min="12" max="12" width="12.57421875" style="92" customWidth="1"/>
  </cols>
  <sheetData>
    <row r="1" spans="1:3" ht="14.25">
      <c r="A1" s="335" t="s">
        <v>0</v>
      </c>
      <c r="B1" s="335"/>
      <c r="C1" s="335"/>
    </row>
    <row r="2" spans="1:3" ht="14.25">
      <c r="A2" s="335" t="s">
        <v>1</v>
      </c>
      <c r="B2" s="335"/>
      <c r="C2" s="335"/>
    </row>
    <row r="3" spans="1:3" ht="15" thickBot="1">
      <c r="A3" s="335" t="s">
        <v>2</v>
      </c>
      <c r="B3" s="335"/>
      <c r="C3" s="335"/>
    </row>
    <row r="4" spans="1:12" ht="15" thickBot="1">
      <c r="A4" s="336" t="s">
        <v>179</v>
      </c>
      <c r="B4" s="335"/>
      <c r="C4" s="335"/>
      <c r="F4" s="180" t="s">
        <v>148</v>
      </c>
      <c r="H4" s="188" t="s">
        <v>148</v>
      </c>
      <c r="I4" s="180" t="s">
        <v>148</v>
      </c>
      <c r="J4" s="224" t="s">
        <v>180</v>
      </c>
      <c r="K4" s="180" t="s">
        <v>180</v>
      </c>
      <c r="L4" s="180" t="s">
        <v>180</v>
      </c>
    </row>
    <row r="5" spans="1:13" ht="15.75" thickBot="1">
      <c r="A5" s="46" t="s">
        <v>3</v>
      </c>
      <c r="B5" s="293" t="s">
        <v>22</v>
      </c>
      <c r="C5" s="294" t="s">
        <v>24</v>
      </c>
      <c r="D5" s="204" t="s">
        <v>93</v>
      </c>
      <c r="E5" s="205" t="s">
        <v>92</v>
      </c>
      <c r="F5" s="181" t="s">
        <v>77</v>
      </c>
      <c r="H5" s="189" t="s">
        <v>79</v>
      </c>
      <c r="I5" s="206" t="s">
        <v>94</v>
      </c>
      <c r="J5" s="225" t="s">
        <v>79</v>
      </c>
      <c r="K5" s="227" t="s">
        <v>77</v>
      </c>
      <c r="L5" s="234" t="s">
        <v>94</v>
      </c>
      <c r="M5" s="233"/>
    </row>
    <row r="6" spans="1:12" ht="11.25" customHeight="1" thickBot="1">
      <c r="A6" s="25"/>
      <c r="B6" s="67" t="s">
        <v>23</v>
      </c>
      <c r="C6" s="47"/>
      <c r="H6" s="175"/>
      <c r="I6" s="195"/>
      <c r="J6" s="226"/>
      <c r="K6" s="175"/>
      <c r="L6" s="235"/>
    </row>
    <row r="7" spans="1:3" ht="20.25" customHeight="1" thickBot="1">
      <c r="A7" s="332" t="s">
        <v>4</v>
      </c>
      <c r="B7" s="333"/>
      <c r="C7" s="334"/>
    </row>
    <row r="8" spans="1:13" ht="15.75" thickBot="1">
      <c r="A8" s="324" t="s">
        <v>53</v>
      </c>
      <c r="B8" s="325"/>
      <c r="C8" s="326"/>
      <c r="D8" s="161">
        <f>B19+B20</f>
        <v>15005.77</v>
      </c>
      <c r="E8" s="286" t="s">
        <v>159</v>
      </c>
      <c r="F8" s="148"/>
      <c r="H8" s="137"/>
      <c r="I8" s="194">
        <f>H19+F20</f>
        <v>0</v>
      </c>
      <c r="L8" s="162">
        <f>J19+K20</f>
        <v>15005.77</v>
      </c>
      <c r="M8" s="318" t="s">
        <v>159</v>
      </c>
    </row>
    <row r="9" spans="1:10" ht="14.25">
      <c r="A9" s="21" t="s">
        <v>101</v>
      </c>
      <c r="B9" s="8">
        <f>H9+J9</f>
        <v>7000</v>
      </c>
      <c r="C9" s="82">
        <v>30</v>
      </c>
      <c r="D9" s="92"/>
      <c r="G9" s="107"/>
      <c r="H9" s="176"/>
      <c r="J9" s="176">
        <v>7000</v>
      </c>
    </row>
    <row r="10" spans="1:12" s="1" customFormat="1" ht="14.25">
      <c r="A10" s="21" t="s">
        <v>214</v>
      </c>
      <c r="B10" s="8">
        <f aca="true" t="shared" si="0" ref="B10:B18">H10+J10</f>
        <v>210</v>
      </c>
      <c r="C10" s="82">
        <v>449</v>
      </c>
      <c r="D10" s="92"/>
      <c r="E10" s="92"/>
      <c r="F10" s="100"/>
      <c r="G10" s="106"/>
      <c r="H10" s="172"/>
      <c r="I10" s="92"/>
      <c r="J10" s="177">
        <v>210</v>
      </c>
      <c r="K10" s="92"/>
      <c r="L10" s="92"/>
    </row>
    <row r="11" spans="1:12" s="1" customFormat="1" ht="14.25">
      <c r="A11" s="21" t="s">
        <v>215</v>
      </c>
      <c r="B11" s="8">
        <f t="shared" si="0"/>
        <v>561.51</v>
      </c>
      <c r="C11" s="82" t="s">
        <v>264</v>
      </c>
      <c r="D11" s="92"/>
      <c r="E11" s="92"/>
      <c r="F11" s="92"/>
      <c r="G11" s="137"/>
      <c r="H11" s="172"/>
      <c r="I11" s="92"/>
      <c r="J11" s="177">
        <v>561.51</v>
      </c>
      <c r="K11" s="92"/>
      <c r="L11" s="92"/>
    </row>
    <row r="12" spans="1:12" s="1" customFormat="1" ht="14.25">
      <c r="A12" s="21" t="s">
        <v>216</v>
      </c>
      <c r="B12" s="8">
        <f t="shared" si="0"/>
        <v>36.45</v>
      </c>
      <c r="C12" s="82" t="s">
        <v>217</v>
      </c>
      <c r="D12" s="92"/>
      <c r="E12" s="92"/>
      <c r="F12" s="150"/>
      <c r="G12" s="107"/>
      <c r="H12" s="172"/>
      <c r="I12" s="92"/>
      <c r="J12" s="177">
        <v>36.45</v>
      </c>
      <c r="K12" s="92"/>
      <c r="L12" s="92"/>
    </row>
    <row r="13" spans="1:12" s="1" customFormat="1" ht="14.25">
      <c r="A13" s="21"/>
      <c r="B13" s="8">
        <f t="shared" si="0"/>
        <v>0</v>
      </c>
      <c r="C13" s="82"/>
      <c r="D13" s="92"/>
      <c r="E13" s="92"/>
      <c r="F13" s="92"/>
      <c r="G13" s="92"/>
      <c r="H13" s="172"/>
      <c r="I13" s="92"/>
      <c r="J13" s="177"/>
      <c r="K13" s="92"/>
      <c r="L13" s="92"/>
    </row>
    <row r="14" spans="1:12" s="1" customFormat="1" ht="14.25">
      <c r="A14" s="21"/>
      <c r="B14" s="8">
        <f t="shared" si="0"/>
        <v>0</v>
      </c>
      <c r="C14" s="82"/>
      <c r="D14" s="92"/>
      <c r="E14" s="92"/>
      <c r="F14" s="92"/>
      <c r="G14" s="92"/>
      <c r="H14" s="172"/>
      <c r="I14" s="92"/>
      <c r="J14" s="177"/>
      <c r="K14" s="92"/>
      <c r="L14" s="92"/>
    </row>
    <row r="15" spans="1:12" s="1" customFormat="1" ht="14.25">
      <c r="A15" s="21"/>
      <c r="B15" s="8">
        <f t="shared" si="0"/>
        <v>0</v>
      </c>
      <c r="C15" s="82"/>
      <c r="D15" s="92"/>
      <c r="E15" s="92"/>
      <c r="F15" s="92"/>
      <c r="G15" s="92"/>
      <c r="H15" s="172"/>
      <c r="I15" s="92"/>
      <c r="J15" s="177"/>
      <c r="K15" s="92"/>
      <c r="L15" s="92"/>
    </row>
    <row r="16" spans="1:12" s="1" customFormat="1" ht="14.25">
      <c r="A16" s="21"/>
      <c r="B16" s="8">
        <f t="shared" si="0"/>
        <v>0</v>
      </c>
      <c r="C16" s="82"/>
      <c r="D16" s="92"/>
      <c r="E16" s="92"/>
      <c r="F16" s="92"/>
      <c r="G16" s="92"/>
      <c r="H16" s="177"/>
      <c r="I16" s="92"/>
      <c r="J16" s="177"/>
      <c r="K16" s="92"/>
      <c r="L16" s="92"/>
    </row>
    <row r="17" spans="1:12" s="1" customFormat="1" ht="14.25">
      <c r="A17" s="21"/>
      <c r="B17" s="8">
        <f t="shared" si="0"/>
        <v>0</v>
      </c>
      <c r="C17" s="82"/>
      <c r="D17" s="92"/>
      <c r="E17" s="92"/>
      <c r="F17" s="92"/>
      <c r="G17" s="92"/>
      <c r="H17" s="172"/>
      <c r="I17" s="92"/>
      <c r="J17" s="177"/>
      <c r="K17" s="92"/>
      <c r="L17" s="92"/>
    </row>
    <row r="18" spans="1:12" s="1" customFormat="1" ht="15" thickBot="1">
      <c r="A18" s="57"/>
      <c r="B18" s="8">
        <f t="shared" si="0"/>
        <v>0</v>
      </c>
      <c r="C18" s="31"/>
      <c r="D18" s="92"/>
      <c r="E18" s="92"/>
      <c r="F18" s="92"/>
      <c r="G18" s="92"/>
      <c r="H18" s="175"/>
      <c r="I18" s="92"/>
      <c r="J18" s="178"/>
      <c r="K18" s="92"/>
      <c r="L18" s="92"/>
    </row>
    <row r="19" spans="1:10" ht="15.75" customHeight="1" thickBot="1">
      <c r="A19" s="26"/>
      <c r="B19" s="9">
        <f>B9+B10+B11+B12+B13+B14+B15+B16+B17-B18</f>
        <v>7807.96</v>
      </c>
      <c r="C19" s="4"/>
      <c r="D19" s="92"/>
      <c r="H19" s="200">
        <f>SUM(H9:H17)</f>
        <v>0</v>
      </c>
      <c r="J19" s="169">
        <f>SUM(J9:J18)</f>
        <v>7807.96</v>
      </c>
    </row>
    <row r="20" spans="1:12" s="1" customFormat="1" ht="15" thickBot="1">
      <c r="A20" s="18" t="s">
        <v>31</v>
      </c>
      <c r="B20" s="109">
        <f>F20+K20</f>
        <v>7197.81</v>
      </c>
      <c r="C20" s="56"/>
      <c r="D20" s="92"/>
      <c r="E20" s="148"/>
      <c r="F20" s="209"/>
      <c r="G20" s="92"/>
      <c r="H20" s="150"/>
      <c r="I20" s="137"/>
      <c r="J20" s="92"/>
      <c r="K20" s="210">
        <v>7197.81</v>
      </c>
      <c r="L20" s="92"/>
    </row>
    <row r="21" spans="1:13" ht="15.75" thickBot="1">
      <c r="A21" s="327" t="s">
        <v>5</v>
      </c>
      <c r="B21" s="328"/>
      <c r="C21" s="329"/>
      <c r="D21" s="162">
        <f>B22+B23+B24+B25</f>
        <v>65265.18</v>
      </c>
      <c r="E21" s="205" t="s">
        <v>159</v>
      </c>
      <c r="I21" s="194">
        <f>H22+F25</f>
        <v>5200</v>
      </c>
      <c r="L21" s="162">
        <f>J22+K25</f>
        <v>60065.18</v>
      </c>
      <c r="M21" s="318" t="s">
        <v>159</v>
      </c>
    </row>
    <row r="22" spans="1:12" s="1" customFormat="1" ht="15" thickBot="1">
      <c r="A22" s="118" t="s">
        <v>191</v>
      </c>
      <c r="B22" s="121">
        <v>5200</v>
      </c>
      <c r="C22" s="116"/>
      <c r="D22" s="137"/>
      <c r="E22" s="92"/>
      <c r="F22" s="92"/>
      <c r="G22" s="92"/>
      <c r="H22" s="169">
        <v>5200</v>
      </c>
      <c r="I22" s="92"/>
      <c r="J22" s="254">
        <f>J23+J24</f>
        <v>54125.3</v>
      </c>
      <c r="K22" s="179"/>
      <c r="L22" s="92"/>
    </row>
    <row r="23" spans="1:12" s="1" customFormat="1" ht="15" thickBot="1">
      <c r="A23" s="119" t="s">
        <v>192</v>
      </c>
      <c r="B23" s="136">
        <f>J23</f>
        <v>54000</v>
      </c>
      <c r="C23" s="135"/>
      <c r="D23" s="92"/>
      <c r="E23" s="92"/>
      <c r="F23" s="92"/>
      <c r="G23" s="92"/>
      <c r="H23" s="176"/>
      <c r="I23" s="92"/>
      <c r="J23" s="177">
        <v>54000</v>
      </c>
      <c r="K23" s="107"/>
      <c r="L23" s="92"/>
    </row>
    <row r="24" spans="1:12" s="1" customFormat="1" ht="15" thickBot="1">
      <c r="A24" s="119" t="s">
        <v>86</v>
      </c>
      <c r="B24" s="193">
        <f>H24+J24</f>
        <v>125.3</v>
      </c>
      <c r="C24" s="135"/>
      <c r="D24" s="92"/>
      <c r="E24" s="92"/>
      <c r="F24" s="92"/>
      <c r="G24" s="92"/>
      <c r="H24" s="177"/>
      <c r="I24" s="92"/>
      <c r="J24" s="177">
        <v>125.3</v>
      </c>
      <c r="K24" s="107"/>
      <c r="L24" s="92"/>
    </row>
    <row r="25" spans="1:11" ht="15.75" thickBot="1">
      <c r="A25" s="120" t="s">
        <v>29</v>
      </c>
      <c r="B25" s="117">
        <f>F25+K25</f>
        <v>5939.88</v>
      </c>
      <c r="C25" s="3"/>
      <c r="D25" s="92"/>
      <c r="F25" s="210"/>
      <c r="H25" s="175"/>
      <c r="J25" s="175"/>
      <c r="K25" s="222">
        <v>5939.88</v>
      </c>
    </row>
    <row r="26" spans="1:13" ht="15.75" thickBot="1">
      <c r="A26" s="327" t="s">
        <v>37</v>
      </c>
      <c r="B26" s="328"/>
      <c r="C26" s="329"/>
      <c r="D26" s="259">
        <f>B34+B35</f>
        <v>15311.859999999999</v>
      </c>
      <c r="E26" s="288" t="s">
        <v>159</v>
      </c>
      <c r="F26" s="148"/>
      <c r="H26" s="150"/>
      <c r="I26" s="194">
        <f>H34+F35</f>
        <v>980</v>
      </c>
      <c r="K26" s="106"/>
      <c r="L26" s="229">
        <f>J34+K35</f>
        <v>14331.859999999999</v>
      </c>
      <c r="M26" s="318" t="s">
        <v>159</v>
      </c>
    </row>
    <row r="27" spans="1:11" ht="14.25">
      <c r="A27" s="17" t="s">
        <v>198</v>
      </c>
      <c r="B27" s="8">
        <f aca="true" t="shared" si="1" ref="B27:B32">H27+J27</f>
        <v>6080.25</v>
      </c>
      <c r="C27" s="82" t="s">
        <v>201</v>
      </c>
      <c r="D27" s="92"/>
      <c r="H27" s="176"/>
      <c r="J27" s="176">
        <v>6080.25</v>
      </c>
      <c r="K27" s="107"/>
    </row>
    <row r="28" spans="1:12" s="1" customFormat="1" ht="14.25">
      <c r="A28" s="15" t="s">
        <v>199</v>
      </c>
      <c r="B28" s="29">
        <f t="shared" si="1"/>
        <v>341.84</v>
      </c>
      <c r="C28" s="90" t="s">
        <v>202</v>
      </c>
      <c r="D28" s="92"/>
      <c r="E28" s="92"/>
      <c r="F28" s="92"/>
      <c r="G28" s="92"/>
      <c r="H28" s="177"/>
      <c r="I28" s="100"/>
      <c r="J28" s="230">
        <v>341.84</v>
      </c>
      <c r="K28" s="106"/>
      <c r="L28" s="92"/>
    </row>
    <row r="29" spans="1:12" s="1" customFormat="1" ht="14.25">
      <c r="A29" s="21" t="s">
        <v>200</v>
      </c>
      <c r="B29" s="29">
        <f t="shared" si="1"/>
        <v>0</v>
      </c>
      <c r="C29" s="90"/>
      <c r="D29" s="92"/>
      <c r="E29" s="92"/>
      <c r="F29" s="92"/>
      <c r="G29" s="92"/>
      <c r="H29" s="230"/>
      <c r="I29" s="100"/>
      <c r="J29" s="230"/>
      <c r="K29" s="106"/>
      <c r="L29" s="92"/>
    </row>
    <row r="30" spans="1:12" s="1" customFormat="1" ht="14.25">
      <c r="A30" s="21" t="s">
        <v>163</v>
      </c>
      <c r="B30" s="8">
        <f t="shared" si="1"/>
        <v>7644</v>
      </c>
      <c r="C30" s="82" t="s">
        <v>249</v>
      </c>
      <c r="D30" s="92"/>
      <c r="E30" s="92"/>
      <c r="F30" s="92"/>
      <c r="G30" s="92"/>
      <c r="H30" s="287">
        <v>980</v>
      </c>
      <c r="I30" s="100"/>
      <c r="J30" s="287">
        <v>6664</v>
      </c>
      <c r="K30" s="106"/>
      <c r="L30" s="92"/>
    </row>
    <row r="31" spans="1:11" ht="14.25">
      <c r="A31" s="15" t="s">
        <v>81</v>
      </c>
      <c r="B31" s="8">
        <f t="shared" si="1"/>
        <v>330.14</v>
      </c>
      <c r="C31" s="81"/>
      <c r="D31" s="98"/>
      <c r="E31" s="107">
        <f>D26+D36</f>
        <v>17985.899999999998</v>
      </c>
      <c r="H31" s="177"/>
      <c r="I31" s="100"/>
      <c r="J31" s="173">
        <v>330.14</v>
      </c>
      <c r="K31" s="143"/>
    </row>
    <row r="32" spans="1:11" ht="14.25">
      <c r="A32" s="15" t="s">
        <v>44</v>
      </c>
      <c r="B32" s="8">
        <f t="shared" si="1"/>
        <v>0</v>
      </c>
      <c r="C32" s="82"/>
      <c r="D32" s="92"/>
      <c r="H32" s="177"/>
      <c r="I32" s="100"/>
      <c r="J32" s="177"/>
      <c r="K32" s="106"/>
    </row>
    <row r="33" spans="1:12" s="1" customFormat="1" ht="15" thickBot="1">
      <c r="A33" s="15"/>
      <c r="B33" s="8"/>
      <c r="C33" s="82"/>
      <c r="D33" s="92"/>
      <c r="E33" s="92"/>
      <c r="F33" s="92"/>
      <c r="G33" s="92"/>
      <c r="H33" s="178"/>
      <c r="I33" s="100"/>
      <c r="J33" s="178"/>
      <c r="K33" s="106"/>
      <c r="L33" s="92"/>
    </row>
    <row r="34" spans="1:11" ht="15" thickBot="1">
      <c r="A34" s="15"/>
      <c r="B34" s="10">
        <f>B27+B30+B31+B32+B33-B28-B29</f>
        <v>13712.55</v>
      </c>
      <c r="C34" s="4"/>
      <c r="D34" s="92"/>
      <c r="H34" s="300">
        <f>SUM(H27:H33)</f>
        <v>980</v>
      </c>
      <c r="I34" s="100"/>
      <c r="J34" s="169">
        <f>J27+J29+J30+J31+J32+J33-J28</f>
        <v>12732.55</v>
      </c>
      <c r="K34" s="106"/>
    </row>
    <row r="35" spans="1:12" s="1" customFormat="1" ht="15" thickBot="1">
      <c r="A35" s="18" t="s">
        <v>30</v>
      </c>
      <c r="B35" s="110">
        <f>F35+K35</f>
        <v>1599.31</v>
      </c>
      <c r="C35" s="3"/>
      <c r="D35" s="92"/>
      <c r="E35" s="92"/>
      <c r="F35" s="210">
        <v>0</v>
      </c>
      <c r="G35" s="92"/>
      <c r="H35" s="92"/>
      <c r="I35" s="100"/>
      <c r="J35" s="100"/>
      <c r="K35" s="210">
        <v>1599.31</v>
      </c>
      <c r="L35" s="92"/>
    </row>
    <row r="36" spans="1:13" s="1" customFormat="1" ht="15.75" thickBot="1">
      <c r="A36" s="327" t="s">
        <v>38</v>
      </c>
      <c r="B36" s="328"/>
      <c r="C36" s="329"/>
      <c r="D36" s="162">
        <f>B42+B43</f>
        <v>2674.04</v>
      </c>
      <c r="E36" s="286" t="s">
        <v>159</v>
      </c>
      <c r="F36" s="148"/>
      <c r="G36" s="92"/>
      <c r="H36" s="150"/>
      <c r="I36" s="194">
        <f>H42</f>
        <v>-14.88</v>
      </c>
      <c r="J36" s="100"/>
      <c r="K36" s="106"/>
      <c r="L36" s="162">
        <f>J42+K43</f>
        <v>2688.92</v>
      </c>
      <c r="M36" s="318" t="s">
        <v>159</v>
      </c>
    </row>
    <row r="37" spans="1:12" s="1" customFormat="1" ht="14.25">
      <c r="A37" s="15" t="s">
        <v>20</v>
      </c>
      <c r="B37" s="13">
        <f>H37+J37</f>
        <v>1070.18</v>
      </c>
      <c r="C37" s="84" t="s">
        <v>251</v>
      </c>
      <c r="D37" s="92"/>
      <c r="E37" s="92"/>
      <c r="F37" s="100"/>
      <c r="G37" s="100"/>
      <c r="H37" s="176"/>
      <c r="I37" s="100"/>
      <c r="J37" s="171">
        <v>1070.18</v>
      </c>
      <c r="K37" s="106"/>
      <c r="L37" s="92"/>
    </row>
    <row r="38" spans="1:12" s="39" customFormat="1" ht="14.25">
      <c r="A38" s="15" t="s">
        <v>82</v>
      </c>
      <c r="B38" s="29">
        <f>J38-H38</f>
        <v>121.12</v>
      </c>
      <c r="C38" s="283" t="s">
        <v>250</v>
      </c>
      <c r="D38" s="99"/>
      <c r="E38" s="99"/>
      <c r="F38" s="99"/>
      <c r="G38" s="99"/>
      <c r="H38" s="230">
        <v>14.88</v>
      </c>
      <c r="I38" s="155"/>
      <c r="J38" s="287">
        <v>136</v>
      </c>
      <c r="K38" s="182"/>
      <c r="L38" s="99"/>
    </row>
    <row r="39" spans="1:13" s="1" customFormat="1" ht="14.25">
      <c r="A39" s="15" t="s">
        <v>68</v>
      </c>
      <c r="B39" s="8">
        <f>H39+J39</f>
        <v>209</v>
      </c>
      <c r="C39" s="79" t="s">
        <v>252</v>
      </c>
      <c r="D39" s="92"/>
      <c r="E39" s="92"/>
      <c r="F39" s="92"/>
      <c r="G39" s="92"/>
      <c r="H39" s="177"/>
      <c r="I39" s="100"/>
      <c r="J39" s="172">
        <v>209</v>
      </c>
      <c r="K39" s="106"/>
      <c r="L39" s="92"/>
      <c r="M39" s="301"/>
    </row>
    <row r="40" spans="1:12" s="1" customFormat="1" ht="14.25">
      <c r="A40" s="15" t="s">
        <v>69</v>
      </c>
      <c r="B40" s="8">
        <f>H40+J40</f>
        <v>0</v>
      </c>
      <c r="C40" s="79"/>
      <c r="D40" s="92"/>
      <c r="E40" s="92"/>
      <c r="F40" s="92"/>
      <c r="G40" s="92"/>
      <c r="H40" s="177"/>
      <c r="I40" s="100"/>
      <c r="J40" s="172"/>
      <c r="K40" s="106"/>
      <c r="L40" s="92"/>
    </row>
    <row r="41" spans="1:12" s="39" customFormat="1" ht="15" thickBot="1">
      <c r="A41" s="15" t="s">
        <v>104</v>
      </c>
      <c r="B41" s="8">
        <f>H41+J41</f>
        <v>57</v>
      </c>
      <c r="C41" s="79" t="s">
        <v>203</v>
      </c>
      <c r="D41" s="99"/>
      <c r="E41" s="99"/>
      <c r="F41" s="99"/>
      <c r="G41" s="99"/>
      <c r="H41" s="208"/>
      <c r="I41" s="155"/>
      <c r="J41" s="223">
        <v>57</v>
      </c>
      <c r="K41" s="182"/>
      <c r="L41" s="99"/>
    </row>
    <row r="42" spans="1:12" s="1" customFormat="1" ht="15" thickBot="1">
      <c r="A42" s="18"/>
      <c r="B42" s="83">
        <f>B37+B38+B39+B40+B41</f>
        <v>1457.3000000000002</v>
      </c>
      <c r="C42" s="33"/>
      <c r="D42" s="92"/>
      <c r="E42" s="92"/>
      <c r="F42" s="92"/>
      <c r="G42" s="92"/>
      <c r="H42" s="169">
        <f>H37+H39-H38</f>
        <v>-14.88</v>
      </c>
      <c r="I42" s="100"/>
      <c r="J42" s="170">
        <f>SUM(J37:J41)</f>
        <v>1472.18</v>
      </c>
      <c r="K42" s="219"/>
      <c r="L42" s="92"/>
    </row>
    <row r="43" spans="1:12" s="1" customFormat="1" ht="15" thickBot="1">
      <c r="A43" s="18" t="s">
        <v>123</v>
      </c>
      <c r="B43" s="250">
        <f>F43+K43</f>
        <v>1216.74</v>
      </c>
      <c r="C43" s="3"/>
      <c r="D43" s="92"/>
      <c r="E43" s="92"/>
      <c r="F43" s="92"/>
      <c r="G43" s="92"/>
      <c r="H43" s="249"/>
      <c r="I43" s="100"/>
      <c r="J43" s="249"/>
      <c r="K43" s="210">
        <v>1216.74</v>
      </c>
      <c r="L43" s="92"/>
    </row>
    <row r="44" spans="1:13" ht="15.75" thickBot="1">
      <c r="A44" s="24" t="s">
        <v>122</v>
      </c>
      <c r="B44" s="55"/>
      <c r="C44" s="7"/>
      <c r="D44" s="162">
        <f>B45+B46</f>
        <v>23841.87</v>
      </c>
      <c r="E44" s="286" t="s">
        <v>159</v>
      </c>
      <c r="F44" s="148"/>
      <c r="H44" s="137"/>
      <c r="I44" s="194">
        <f>F46+H45</f>
        <v>4030.62</v>
      </c>
      <c r="J44" s="156"/>
      <c r="K44" s="106"/>
      <c r="L44" s="162">
        <f>J45+K46</f>
        <v>19811.25</v>
      </c>
      <c r="M44" s="318" t="s">
        <v>159</v>
      </c>
    </row>
    <row r="45" spans="1:12" s="1" customFormat="1" ht="15" thickBot="1">
      <c r="A45" s="21" t="s">
        <v>124</v>
      </c>
      <c r="B45" s="44">
        <f>H45+J45</f>
        <v>2944.69</v>
      </c>
      <c r="C45" s="116" t="s">
        <v>278</v>
      </c>
      <c r="D45" s="143"/>
      <c r="E45" s="148"/>
      <c r="F45" s="148"/>
      <c r="G45" s="92"/>
      <c r="H45" s="169">
        <v>398.12</v>
      </c>
      <c r="I45" s="143"/>
      <c r="J45" s="169">
        <v>2546.57</v>
      </c>
      <c r="K45" s="106"/>
      <c r="L45" s="92"/>
    </row>
    <row r="46" spans="1:11" ht="15" thickBot="1">
      <c r="A46" s="18" t="s">
        <v>49</v>
      </c>
      <c r="B46" s="110">
        <f>F46+K46</f>
        <v>20897.18</v>
      </c>
      <c r="C46" s="56"/>
      <c r="D46" s="92"/>
      <c r="F46" s="210">
        <v>3632.5</v>
      </c>
      <c r="G46" s="107"/>
      <c r="I46" s="100"/>
      <c r="J46" s="100"/>
      <c r="K46" s="210">
        <v>17264.68</v>
      </c>
    </row>
    <row r="47" spans="1:13" ht="15.75" thickBot="1">
      <c r="A47" s="327" t="s">
        <v>6</v>
      </c>
      <c r="B47" s="328"/>
      <c r="C47" s="329"/>
      <c r="D47" s="161">
        <f>B65+B66</f>
        <v>26892.75</v>
      </c>
      <c r="E47" s="205" t="s">
        <v>159</v>
      </c>
      <c r="G47" s="107"/>
      <c r="I47" s="194">
        <f>H64+F66</f>
        <v>-93.28</v>
      </c>
      <c r="J47" s="100"/>
      <c r="K47" s="106"/>
      <c r="L47" s="162">
        <f>J64+K66</f>
        <v>26986.03</v>
      </c>
      <c r="M47" s="205" t="s">
        <v>159</v>
      </c>
    </row>
    <row r="48" spans="1:11" ht="14.25">
      <c r="A48" s="15" t="s">
        <v>7</v>
      </c>
      <c r="B48" s="8">
        <f>J48-H48</f>
        <v>813.6700000000001</v>
      </c>
      <c r="C48" s="139" t="s">
        <v>255</v>
      </c>
      <c r="D48" s="92"/>
      <c r="G48" s="137"/>
      <c r="H48" s="252">
        <v>121.68</v>
      </c>
      <c r="I48" s="100"/>
      <c r="J48" s="176">
        <v>935.35</v>
      </c>
      <c r="K48" s="106"/>
    </row>
    <row r="49" spans="1:11" ht="14.25">
      <c r="A49" s="15" t="s">
        <v>8</v>
      </c>
      <c r="B49" s="8">
        <f>J49-H49</f>
        <v>2678.02</v>
      </c>
      <c r="C49" s="90" t="s">
        <v>254</v>
      </c>
      <c r="D49" s="92"/>
      <c r="H49" s="230">
        <v>16.21</v>
      </c>
      <c r="I49" s="100"/>
      <c r="J49" s="177">
        <v>2694.23</v>
      </c>
      <c r="K49" s="106"/>
    </row>
    <row r="50" spans="1:11" ht="14.25">
      <c r="A50" s="15" t="s">
        <v>9</v>
      </c>
      <c r="B50" s="29">
        <f>H50+J50</f>
        <v>0</v>
      </c>
      <c r="C50" s="90"/>
      <c r="D50" s="92"/>
      <c r="E50" s="148"/>
      <c r="F50" s="148"/>
      <c r="H50" s="230"/>
      <c r="I50" s="143"/>
      <c r="J50" s="177"/>
      <c r="K50" s="106"/>
    </row>
    <row r="51" spans="1:12" s="1" customFormat="1" ht="14.25">
      <c r="A51" s="15"/>
      <c r="B51" s="29"/>
      <c r="C51" s="90"/>
      <c r="D51" s="92"/>
      <c r="E51" s="148"/>
      <c r="F51" s="148"/>
      <c r="G51" s="92"/>
      <c r="H51" s="174"/>
      <c r="I51" s="143"/>
      <c r="J51" s="177"/>
      <c r="K51" s="106"/>
      <c r="L51" s="92"/>
    </row>
    <row r="52" spans="1:11" ht="14.25">
      <c r="A52" s="15" t="s">
        <v>46</v>
      </c>
      <c r="B52" s="8">
        <f>H52+J52</f>
        <v>0</v>
      </c>
      <c r="C52" s="94"/>
      <c r="D52" s="92"/>
      <c r="G52" s="107"/>
      <c r="H52" s="177"/>
      <c r="I52" s="100"/>
      <c r="J52" s="177"/>
      <c r="K52" s="106"/>
    </row>
    <row r="53" spans="1:11" ht="14.25">
      <c r="A53" s="15" t="s">
        <v>60</v>
      </c>
      <c r="B53" s="8">
        <f>H53+J53</f>
        <v>254.51</v>
      </c>
      <c r="C53" s="82" t="s">
        <v>257</v>
      </c>
      <c r="D53" s="92"/>
      <c r="G53" s="107"/>
      <c r="H53" s="177"/>
      <c r="I53" s="100"/>
      <c r="J53" s="177">
        <v>254.51</v>
      </c>
      <c r="K53" s="106"/>
    </row>
    <row r="54" spans="1:12" s="1" customFormat="1" ht="15" thickBot="1">
      <c r="A54" s="41" t="s">
        <v>167</v>
      </c>
      <c r="B54" s="8">
        <f>H54+J54</f>
        <v>636.13</v>
      </c>
      <c r="C54" s="81" t="s">
        <v>279</v>
      </c>
      <c r="D54" s="92"/>
      <c r="E54" s="92"/>
      <c r="F54" s="92"/>
      <c r="G54" s="137"/>
      <c r="H54" s="177">
        <v>44.61</v>
      </c>
      <c r="I54" s="100"/>
      <c r="J54" s="177">
        <v>591.52</v>
      </c>
      <c r="K54" s="106"/>
      <c r="L54" s="92"/>
    </row>
    <row r="55" spans="1:12" s="1" customFormat="1" ht="14.25">
      <c r="A55" s="41"/>
      <c r="B55" s="8"/>
      <c r="C55" s="81"/>
      <c r="D55" s="92"/>
      <c r="E55" s="220">
        <f>D47+D67+D73</f>
        <v>29611.95</v>
      </c>
      <c r="F55" s="92"/>
      <c r="G55" s="137"/>
      <c r="H55" s="177"/>
      <c r="I55" s="100"/>
      <c r="J55" s="177"/>
      <c r="K55" s="106"/>
      <c r="L55" s="92"/>
    </row>
    <row r="56" spans="1:12" s="1" customFormat="1" ht="15" thickBot="1">
      <c r="A56" s="41" t="s">
        <v>168</v>
      </c>
      <c r="B56" s="8">
        <f aca="true" t="shared" si="2" ref="B56:B62">H56+J56</f>
        <v>1914</v>
      </c>
      <c r="C56" s="81" t="s">
        <v>222</v>
      </c>
      <c r="D56" s="92"/>
      <c r="E56" s="181" t="s">
        <v>132</v>
      </c>
      <c r="F56" s="92"/>
      <c r="G56" s="137"/>
      <c r="H56" s="177"/>
      <c r="I56" s="100"/>
      <c r="J56" s="177">
        <v>1914</v>
      </c>
      <c r="K56" s="106"/>
      <c r="L56" s="92"/>
    </row>
    <row r="57" spans="1:11" ht="14.25">
      <c r="A57" s="192" t="s">
        <v>223</v>
      </c>
      <c r="B57" s="8">
        <f t="shared" si="2"/>
        <v>6964.32</v>
      </c>
      <c r="C57" s="82" t="s">
        <v>224</v>
      </c>
      <c r="D57" s="92"/>
      <c r="H57" s="177"/>
      <c r="I57" s="100"/>
      <c r="J57" s="177">
        <v>6964.32</v>
      </c>
      <c r="K57" s="106"/>
    </row>
    <row r="58" spans="1:12" s="1" customFormat="1" ht="14.25">
      <c r="A58" s="192" t="s">
        <v>225</v>
      </c>
      <c r="B58" s="8">
        <f t="shared" si="2"/>
        <v>2573.56</v>
      </c>
      <c r="C58" s="82" t="s">
        <v>226</v>
      </c>
      <c r="D58" s="92"/>
      <c r="E58" s="92"/>
      <c r="F58" s="92"/>
      <c r="G58" s="92"/>
      <c r="H58" s="177"/>
      <c r="I58" s="100"/>
      <c r="J58" s="177">
        <v>2573.56</v>
      </c>
      <c r="K58" s="106"/>
      <c r="L58" s="92"/>
    </row>
    <row r="59" spans="1:12" s="1" customFormat="1" ht="14.25">
      <c r="A59" s="15" t="s">
        <v>227</v>
      </c>
      <c r="B59" s="8">
        <f t="shared" si="2"/>
        <v>476</v>
      </c>
      <c r="C59" s="82" t="s">
        <v>256</v>
      </c>
      <c r="D59" s="92"/>
      <c r="E59" s="92"/>
      <c r="F59" s="92"/>
      <c r="G59" s="92"/>
      <c r="H59" s="177"/>
      <c r="I59" s="100"/>
      <c r="J59" s="177">
        <v>476</v>
      </c>
      <c r="K59" s="106"/>
      <c r="L59" s="92"/>
    </row>
    <row r="60" spans="1:12" s="1" customFormat="1" ht="14.25">
      <c r="A60" s="15" t="s">
        <v>21</v>
      </c>
      <c r="B60" s="8">
        <f t="shared" si="2"/>
        <v>944.27</v>
      </c>
      <c r="C60" s="82" t="s">
        <v>229</v>
      </c>
      <c r="D60" s="92"/>
      <c r="E60" s="92"/>
      <c r="F60" s="92"/>
      <c r="G60" s="92"/>
      <c r="H60" s="177"/>
      <c r="I60" s="100"/>
      <c r="J60" s="173">
        <v>944.27</v>
      </c>
      <c r="K60" s="143"/>
      <c r="L60" s="92"/>
    </row>
    <row r="61" spans="1:12" s="1" customFormat="1" ht="14.25">
      <c r="A61" s="15" t="s">
        <v>90</v>
      </c>
      <c r="B61" s="8">
        <f t="shared" si="2"/>
        <v>0</v>
      </c>
      <c r="C61" s="82"/>
      <c r="D61" s="92"/>
      <c r="E61" s="92"/>
      <c r="F61" s="92"/>
      <c r="G61" s="92"/>
      <c r="H61" s="177"/>
      <c r="I61" s="100"/>
      <c r="J61" s="177"/>
      <c r="K61" s="106"/>
      <c r="L61" s="92"/>
    </row>
    <row r="62" spans="1:11" ht="14.25">
      <c r="A62" s="15" t="s">
        <v>61</v>
      </c>
      <c r="B62" s="8">
        <f t="shared" si="2"/>
        <v>986.24</v>
      </c>
      <c r="C62" s="81" t="s">
        <v>228</v>
      </c>
      <c r="D62" s="92"/>
      <c r="H62" s="177"/>
      <c r="I62" s="100"/>
      <c r="J62" s="177">
        <v>986.24</v>
      </c>
      <c r="K62" s="106"/>
    </row>
    <row r="63" spans="1:12" s="1" customFormat="1" ht="15" thickBot="1">
      <c r="A63" s="15"/>
      <c r="B63" s="8"/>
      <c r="C63" s="82" t="s">
        <v>253</v>
      </c>
      <c r="D63" s="92"/>
      <c r="E63" s="92"/>
      <c r="F63" s="92"/>
      <c r="G63" s="92"/>
      <c r="H63" s="178"/>
      <c r="I63" s="100"/>
      <c r="J63" s="306">
        <v>145.1</v>
      </c>
      <c r="K63" s="106"/>
      <c r="L63" s="92"/>
    </row>
    <row r="64" spans="1:11" ht="15" thickBot="1">
      <c r="A64" s="15" t="s">
        <v>70</v>
      </c>
      <c r="B64" s="29">
        <v>145.1</v>
      </c>
      <c r="C64" s="82"/>
      <c r="D64" s="92"/>
      <c r="H64" s="169">
        <f>H51+H52+H53+H54+H55+H56+H57+H58+H59+H60+H61+H62+H63-H48-H49-H50</f>
        <v>-93.28</v>
      </c>
      <c r="J64" s="169">
        <f>J48+J49+J50+J51+J52+J53+J54+J56+J57+J58+J59+J60+J61+J62-J63</f>
        <v>18188.9</v>
      </c>
      <c r="K64" s="107"/>
    </row>
    <row r="65" spans="1:11" ht="15" thickBot="1">
      <c r="A65" s="15"/>
      <c r="B65" s="59">
        <f>B48+B49+B50+B52+B53+B54+B56+B57+B58+B59+B60+B61+B62-B64</f>
        <v>18095.620000000003</v>
      </c>
      <c r="C65" s="6"/>
      <c r="D65" s="92"/>
      <c r="K65" s="107"/>
    </row>
    <row r="66" spans="1:12" s="1" customFormat="1" ht="15" thickBot="1">
      <c r="A66" s="18" t="s">
        <v>39</v>
      </c>
      <c r="B66" s="111">
        <f>F66+K66</f>
        <v>8797.13</v>
      </c>
      <c r="C66" s="6"/>
      <c r="D66" s="92"/>
      <c r="E66" s="92"/>
      <c r="F66" s="210"/>
      <c r="G66" s="92"/>
      <c r="H66" s="92"/>
      <c r="I66" s="92"/>
      <c r="J66" s="92"/>
      <c r="K66" s="210">
        <v>8797.13</v>
      </c>
      <c r="L66" s="92"/>
    </row>
    <row r="67" spans="1:13" ht="15" customHeight="1" thickBot="1">
      <c r="A67" s="63" t="s">
        <v>10</v>
      </c>
      <c r="B67" s="64"/>
      <c r="C67" s="62"/>
      <c r="D67" s="161">
        <f>B71+B72</f>
        <v>2283.2</v>
      </c>
      <c r="E67" s="286" t="s">
        <v>159</v>
      </c>
      <c r="F67" s="107"/>
      <c r="H67" s="137"/>
      <c r="I67" s="194">
        <f>H71+F72</f>
        <v>44.2</v>
      </c>
      <c r="K67" s="107"/>
      <c r="L67" s="161">
        <f>J71+K72</f>
        <v>2239</v>
      </c>
      <c r="M67" s="318" t="s">
        <v>159</v>
      </c>
    </row>
    <row r="68" spans="1:13" ht="14.25">
      <c r="A68" s="15" t="s">
        <v>169</v>
      </c>
      <c r="B68" s="8">
        <f>H68+J68</f>
        <v>129.2</v>
      </c>
      <c r="C68" s="303" t="s">
        <v>220</v>
      </c>
      <c r="D68" s="92"/>
      <c r="F68" s="107"/>
      <c r="G68" s="107"/>
      <c r="H68" s="176">
        <v>44.2</v>
      </c>
      <c r="J68" s="176">
        <v>85</v>
      </c>
      <c r="K68" s="107"/>
      <c r="M68" s="204"/>
    </row>
    <row r="69" spans="1:13" ht="14.25">
      <c r="A69" s="15" t="s">
        <v>91</v>
      </c>
      <c r="B69" s="8">
        <f>H69+J69</f>
        <v>792</v>
      </c>
      <c r="C69" s="303" t="s">
        <v>219</v>
      </c>
      <c r="D69" s="92"/>
      <c r="F69" s="107"/>
      <c r="G69" s="107"/>
      <c r="H69" s="177"/>
      <c r="J69" s="177">
        <v>792</v>
      </c>
      <c r="K69" s="107"/>
      <c r="M69" s="204"/>
    </row>
    <row r="70" spans="1:13" ht="15" thickBot="1">
      <c r="A70" s="15" t="s">
        <v>11</v>
      </c>
      <c r="B70" s="8">
        <f>H70+J70</f>
        <v>102.07</v>
      </c>
      <c r="C70" s="303" t="s">
        <v>221</v>
      </c>
      <c r="D70" s="92"/>
      <c r="F70" s="107"/>
      <c r="G70" s="137"/>
      <c r="H70" s="178"/>
      <c r="J70" s="178">
        <v>102.07</v>
      </c>
      <c r="K70" s="107"/>
      <c r="M70" s="204"/>
    </row>
    <row r="71" spans="1:13" s="1" customFormat="1" ht="15" thickBot="1">
      <c r="A71" s="16"/>
      <c r="B71" s="10">
        <f>SUM(B68:B70)</f>
        <v>1023.27</v>
      </c>
      <c r="C71" s="231"/>
      <c r="D71" s="92"/>
      <c r="E71" s="92"/>
      <c r="F71" s="107"/>
      <c r="G71" s="92"/>
      <c r="H71" s="169">
        <f>SUM(H68:H70)</f>
        <v>44.2</v>
      </c>
      <c r="I71" s="92"/>
      <c r="J71" s="169">
        <f>SUM(J68:J70)</f>
        <v>979.0699999999999</v>
      </c>
      <c r="K71" s="107"/>
      <c r="L71" s="92"/>
      <c r="M71" s="204"/>
    </row>
    <row r="72" spans="1:13" s="1" customFormat="1" ht="15" thickBot="1">
      <c r="A72" s="18" t="s">
        <v>40</v>
      </c>
      <c r="B72" s="110">
        <f>F72+K72</f>
        <v>1259.93</v>
      </c>
      <c r="C72" s="58"/>
      <c r="D72" s="92"/>
      <c r="E72" s="92"/>
      <c r="F72" s="210"/>
      <c r="G72" s="92"/>
      <c r="H72" s="107"/>
      <c r="I72" s="92"/>
      <c r="J72" s="92"/>
      <c r="K72" s="210">
        <v>1259.93</v>
      </c>
      <c r="L72" s="92"/>
      <c r="M72" s="204"/>
    </row>
    <row r="73" spans="1:13" ht="15" customHeight="1" thickBot="1">
      <c r="A73" s="60" t="s">
        <v>65</v>
      </c>
      <c r="B73" s="61"/>
      <c r="C73" s="62"/>
      <c r="D73" s="162">
        <f>B79</f>
        <v>436</v>
      </c>
      <c r="E73" s="205" t="s">
        <v>159</v>
      </c>
      <c r="F73" s="107"/>
      <c r="H73" s="107"/>
      <c r="I73" s="194">
        <f>H79</f>
        <v>0</v>
      </c>
      <c r="K73" s="107"/>
      <c r="L73" s="162">
        <f>J79</f>
        <v>436</v>
      </c>
      <c r="M73" s="318" t="s">
        <v>159</v>
      </c>
    </row>
    <row r="74" spans="1:11" ht="14.25">
      <c r="A74" s="15" t="s">
        <v>102</v>
      </c>
      <c r="B74" s="8">
        <f>H74+J74</f>
        <v>0</v>
      </c>
      <c r="C74" s="82"/>
      <c r="D74" s="92"/>
      <c r="H74" s="176"/>
      <c r="J74" s="176"/>
      <c r="K74" s="107"/>
    </row>
    <row r="75" spans="1:11" ht="15">
      <c r="A75" s="19" t="s">
        <v>47</v>
      </c>
      <c r="B75" s="8">
        <f>H75+J75</f>
        <v>0</v>
      </c>
      <c r="C75" s="81"/>
      <c r="D75" s="92"/>
      <c r="H75" s="177"/>
      <c r="J75" s="177"/>
      <c r="K75" s="107"/>
    </row>
    <row r="76" spans="1:12" s="1" customFormat="1" ht="14.25">
      <c r="A76" s="15" t="s">
        <v>64</v>
      </c>
      <c r="B76" s="8">
        <f>H76+J76</f>
        <v>280</v>
      </c>
      <c r="C76" s="303" t="s">
        <v>258</v>
      </c>
      <c r="D76" s="92"/>
      <c r="E76" s="92"/>
      <c r="F76" s="92"/>
      <c r="G76" s="92"/>
      <c r="H76" s="177"/>
      <c r="I76" s="92"/>
      <c r="J76" s="177">
        <v>280</v>
      </c>
      <c r="K76" s="107"/>
      <c r="L76" s="92"/>
    </row>
    <row r="77" spans="1:12" s="1" customFormat="1" ht="14.25">
      <c r="A77" s="15" t="s">
        <v>76</v>
      </c>
      <c r="B77" s="8">
        <f>H77+J77</f>
        <v>0</v>
      </c>
      <c r="C77" s="303"/>
      <c r="D77" s="92"/>
      <c r="E77" s="92"/>
      <c r="F77" s="92"/>
      <c r="G77" s="92"/>
      <c r="H77" s="177"/>
      <c r="I77" s="92"/>
      <c r="J77" s="177"/>
      <c r="K77" s="107"/>
      <c r="L77" s="92"/>
    </row>
    <row r="78" spans="1:11" ht="15" thickBot="1">
      <c r="A78" s="15" t="s">
        <v>71</v>
      </c>
      <c r="B78" s="8">
        <f>H78+J78</f>
        <v>156</v>
      </c>
      <c r="C78" s="303" t="s">
        <v>218</v>
      </c>
      <c r="D78" s="92"/>
      <c r="H78" s="178"/>
      <c r="J78" s="177">
        <v>156</v>
      </c>
      <c r="K78" s="107"/>
    </row>
    <row r="79" spans="1:11" ht="15" thickBot="1">
      <c r="A79" s="15"/>
      <c r="B79" s="12">
        <f>SUM(B74:B78)</f>
        <v>436</v>
      </c>
      <c r="C79" s="6"/>
      <c r="D79" s="92"/>
      <c r="H79" s="169">
        <f>SUM(H74:H78)</f>
        <v>0</v>
      </c>
      <c r="J79" s="169">
        <f>SUM(J74:J78)</f>
        <v>436</v>
      </c>
      <c r="K79" s="107"/>
    </row>
    <row r="80" spans="1:13" ht="15.75" thickBot="1">
      <c r="A80" s="327" t="s">
        <v>12</v>
      </c>
      <c r="B80" s="328"/>
      <c r="C80" s="329"/>
      <c r="D80" s="162">
        <f>B90+B91</f>
        <v>15931.990000000002</v>
      </c>
      <c r="E80" s="286" t="s">
        <v>159</v>
      </c>
      <c r="F80" s="149"/>
      <c r="H80" s="137"/>
      <c r="I80" s="194">
        <f>H90+F91</f>
        <v>-14.26</v>
      </c>
      <c r="K80" s="107"/>
      <c r="L80" s="162">
        <f>J90+K91</f>
        <v>15946.25</v>
      </c>
      <c r="M80" s="318" t="s">
        <v>159</v>
      </c>
    </row>
    <row r="81" spans="1:11" ht="15">
      <c r="A81" s="20" t="s">
        <v>48</v>
      </c>
      <c r="B81" s="8">
        <f>J81-H81</f>
        <v>1664.18</v>
      </c>
      <c r="C81" s="139" t="s">
        <v>268</v>
      </c>
      <c r="D81" s="92"/>
      <c r="G81" s="151"/>
      <c r="H81" s="252">
        <v>14.26</v>
      </c>
      <c r="J81" s="176">
        <v>1678.44</v>
      </c>
      <c r="K81" s="107"/>
    </row>
    <row r="82" spans="1:11" ht="14.25">
      <c r="A82" s="42" t="s">
        <v>55</v>
      </c>
      <c r="B82" s="8">
        <f aca="true" t="shared" si="3" ref="B82:B89">H82+J82</f>
        <v>480.76</v>
      </c>
      <c r="C82" s="81" t="s">
        <v>273</v>
      </c>
      <c r="D82" s="92"/>
      <c r="G82" s="152"/>
      <c r="H82" s="177"/>
      <c r="J82" s="177">
        <v>480.76</v>
      </c>
      <c r="K82" s="107"/>
    </row>
    <row r="83" spans="1:12" s="1" customFormat="1" ht="14.25">
      <c r="A83" s="42"/>
      <c r="B83" s="8"/>
      <c r="C83" s="81" t="s">
        <v>238</v>
      </c>
      <c r="D83" s="92"/>
      <c r="E83" s="92"/>
      <c r="F83" s="92"/>
      <c r="G83" s="152"/>
      <c r="H83" s="177"/>
      <c r="I83" s="92"/>
      <c r="J83" s="177"/>
      <c r="K83" s="107"/>
      <c r="L83" s="92"/>
    </row>
    <row r="84" spans="1:12" s="1" customFormat="1" ht="15" thickBot="1">
      <c r="A84" s="21" t="s">
        <v>129</v>
      </c>
      <c r="B84" s="8">
        <f t="shared" si="3"/>
        <v>0</v>
      </c>
      <c r="C84" s="140" t="s">
        <v>237</v>
      </c>
      <c r="D84" s="92"/>
      <c r="E84" s="92"/>
      <c r="F84" s="92"/>
      <c r="G84" s="152"/>
      <c r="H84" s="177"/>
      <c r="I84" s="92"/>
      <c r="J84" s="177"/>
      <c r="K84" s="107"/>
      <c r="L84" s="92"/>
    </row>
    <row r="85" spans="1:11" ht="15">
      <c r="A85" s="20" t="s">
        <v>63</v>
      </c>
      <c r="B85" s="8">
        <f t="shared" si="3"/>
        <v>2313.6</v>
      </c>
      <c r="C85" s="82" t="s">
        <v>269</v>
      </c>
      <c r="D85" s="92"/>
      <c r="E85" s="262">
        <f>D80+D92+D95</f>
        <v>29855.73</v>
      </c>
      <c r="H85" s="177"/>
      <c r="J85" s="177">
        <v>2313.6</v>
      </c>
      <c r="K85" s="107"/>
    </row>
    <row r="86" spans="1:12" s="1" customFormat="1" ht="15" thickBot="1">
      <c r="A86" s="21" t="s">
        <v>74</v>
      </c>
      <c r="B86" s="8">
        <f t="shared" si="3"/>
        <v>761.14</v>
      </c>
      <c r="C86" s="81" t="s">
        <v>267</v>
      </c>
      <c r="D86" s="92"/>
      <c r="E86" s="181" t="s">
        <v>131</v>
      </c>
      <c r="F86" s="99"/>
      <c r="G86" s="92"/>
      <c r="H86" s="177"/>
      <c r="I86" s="92"/>
      <c r="J86" s="177">
        <v>761.14</v>
      </c>
      <c r="K86" s="107"/>
      <c r="L86" s="92"/>
    </row>
    <row r="87" spans="1:12" s="1" customFormat="1" ht="15">
      <c r="A87" s="20" t="s">
        <v>59</v>
      </c>
      <c r="B87" s="11">
        <f t="shared" si="3"/>
        <v>0</v>
      </c>
      <c r="C87" s="94"/>
      <c r="D87" s="92"/>
      <c r="E87" s="92"/>
      <c r="F87" s="92"/>
      <c r="G87" s="92"/>
      <c r="H87" s="177"/>
      <c r="I87" s="92"/>
      <c r="J87" s="177"/>
      <c r="K87" s="106"/>
      <c r="L87" s="92"/>
    </row>
    <row r="88" spans="1:11" ht="14.25">
      <c r="A88" s="21" t="s">
        <v>105</v>
      </c>
      <c r="B88" s="8">
        <f t="shared" si="3"/>
        <v>708.19</v>
      </c>
      <c r="C88" s="82" t="s">
        <v>203</v>
      </c>
      <c r="D88" s="92"/>
      <c r="H88" s="177"/>
      <c r="J88" s="173">
        <v>708.19</v>
      </c>
      <c r="K88" s="143"/>
    </row>
    <row r="89" spans="1:12" s="1" customFormat="1" ht="15" thickBot="1">
      <c r="A89" s="21" t="s">
        <v>239</v>
      </c>
      <c r="B89" s="8">
        <f t="shared" si="3"/>
        <v>244.5</v>
      </c>
      <c r="C89" s="82" t="s">
        <v>240</v>
      </c>
      <c r="D89" s="92"/>
      <c r="E89" s="92"/>
      <c r="F89" s="92"/>
      <c r="G89" s="92"/>
      <c r="H89" s="178"/>
      <c r="I89" s="92"/>
      <c r="J89" s="177">
        <v>244.5</v>
      </c>
      <c r="K89" s="106"/>
      <c r="L89" s="92"/>
    </row>
    <row r="90" spans="1:11" ht="15" thickBot="1">
      <c r="A90" s="21"/>
      <c r="B90" s="10">
        <f>B81+B82+B84+B85+B86+B87+B88+B89</f>
        <v>6172.370000000001</v>
      </c>
      <c r="C90" s="4"/>
      <c r="D90" s="92"/>
      <c r="H90" s="169">
        <f>H82+H84+H85+H86+H87+H88+H89-H81</f>
        <v>-14.26</v>
      </c>
      <c r="J90" s="169">
        <f>SUM(J81:J89)</f>
        <v>6186.629999999999</v>
      </c>
      <c r="K90" s="106"/>
    </row>
    <row r="91" spans="1:12" s="1" customFormat="1" ht="15" thickBot="1">
      <c r="A91" s="23" t="s">
        <v>31</v>
      </c>
      <c r="B91" s="113">
        <f>F91+K91</f>
        <v>9759.62</v>
      </c>
      <c r="C91" s="6"/>
      <c r="D91" s="92"/>
      <c r="E91" s="92"/>
      <c r="F91" s="210"/>
      <c r="G91" s="92"/>
      <c r="H91" s="92"/>
      <c r="I91" s="92"/>
      <c r="J91" s="100"/>
      <c r="K91" s="210">
        <v>9759.62</v>
      </c>
      <c r="L91" s="92"/>
    </row>
    <row r="92" spans="1:13" s="1" customFormat="1" ht="15.75" thickBot="1">
      <c r="A92" s="63" t="s">
        <v>42</v>
      </c>
      <c r="B92" s="73"/>
      <c r="C92" s="74"/>
      <c r="D92" s="162">
        <f>B93+B94</f>
        <v>1246.01</v>
      </c>
      <c r="E92" s="286" t="s">
        <v>159</v>
      </c>
      <c r="F92" s="149"/>
      <c r="G92" s="92"/>
      <c r="H92" s="150"/>
      <c r="I92" s="194">
        <f>H93+F94</f>
        <v>0</v>
      </c>
      <c r="J92" s="100"/>
      <c r="K92" s="106"/>
      <c r="L92" s="162">
        <f>J93+K94</f>
        <v>1246.01</v>
      </c>
      <c r="M92" s="319" t="s">
        <v>159</v>
      </c>
    </row>
    <row r="93" spans="1:11" s="92" customFormat="1" ht="15" thickBot="1">
      <c r="A93" s="21" t="s">
        <v>75</v>
      </c>
      <c r="B93" s="37">
        <f>H93+J93</f>
        <v>1204.09</v>
      </c>
      <c r="C93" s="305" t="s">
        <v>263</v>
      </c>
      <c r="H93" s="169"/>
      <c r="J93" s="170">
        <v>1204.09</v>
      </c>
      <c r="K93" s="106"/>
    </row>
    <row r="94" spans="1:11" ht="15" thickBot="1">
      <c r="A94" s="22" t="s">
        <v>28</v>
      </c>
      <c r="B94" s="114">
        <f>F94+K94</f>
        <v>41.92</v>
      </c>
      <c r="C94" s="79"/>
      <c r="D94" s="92"/>
      <c r="F94" s="211"/>
      <c r="J94" s="100"/>
      <c r="K94" s="210">
        <v>41.92</v>
      </c>
    </row>
    <row r="95" spans="1:13" s="1" customFormat="1" ht="15.75" thickBot="1">
      <c r="A95" s="101" t="s">
        <v>56</v>
      </c>
      <c r="B95" s="104"/>
      <c r="C95" s="74"/>
      <c r="D95" s="162">
        <f>B96+B97</f>
        <v>12677.73</v>
      </c>
      <c r="E95" s="286" t="s">
        <v>159</v>
      </c>
      <c r="F95" s="149"/>
      <c r="G95" s="92"/>
      <c r="H95" s="150"/>
      <c r="I95" s="194">
        <f>H96+F97</f>
        <v>5157.84</v>
      </c>
      <c r="J95" s="100"/>
      <c r="K95" s="106"/>
      <c r="L95" s="162">
        <f>J96+K97</f>
        <v>7519.889999999999</v>
      </c>
      <c r="M95" s="319" t="s">
        <v>159</v>
      </c>
    </row>
    <row r="96" spans="1:12" s="1" customFormat="1" ht="15" thickBot="1">
      <c r="A96" s="105" t="s">
        <v>58</v>
      </c>
      <c r="B96" s="37">
        <f>H96+J96</f>
        <v>449.9</v>
      </c>
      <c r="C96" s="141" t="s">
        <v>241</v>
      </c>
      <c r="D96" s="137"/>
      <c r="E96" s="92"/>
      <c r="F96" s="92"/>
      <c r="G96" s="100"/>
      <c r="H96" s="170"/>
      <c r="I96" s="92"/>
      <c r="J96" s="170">
        <v>449.9</v>
      </c>
      <c r="K96" s="106"/>
      <c r="L96" s="143"/>
    </row>
    <row r="97" spans="1:12" s="1" customFormat="1" ht="15" thickBot="1">
      <c r="A97" s="102" t="s">
        <v>31</v>
      </c>
      <c r="B97" s="115">
        <f>F97+K97</f>
        <v>12227.83</v>
      </c>
      <c r="C97" s="34"/>
      <c r="D97" s="92"/>
      <c r="E97" s="92"/>
      <c r="F97" s="210">
        <v>5157.84</v>
      </c>
      <c r="G97" s="92"/>
      <c r="H97" s="92"/>
      <c r="I97" s="92"/>
      <c r="J97" s="100"/>
      <c r="K97" s="210">
        <v>7069.99</v>
      </c>
      <c r="L97" s="92"/>
    </row>
    <row r="98" spans="1:13" ht="15.75" thickBot="1">
      <c r="A98" s="327" t="s">
        <v>13</v>
      </c>
      <c r="B98" s="330"/>
      <c r="C98" s="331"/>
      <c r="D98" s="162">
        <f>B113+B114</f>
        <v>24478.629999999997</v>
      </c>
      <c r="E98" s="286" t="s">
        <v>159</v>
      </c>
      <c r="F98" s="107"/>
      <c r="H98" s="137"/>
      <c r="I98" s="194">
        <f>H113+F114</f>
        <v>0</v>
      </c>
      <c r="J98" s="100"/>
      <c r="K98" s="106"/>
      <c r="L98" s="162">
        <f>J113+K114</f>
        <v>24478.629999999997</v>
      </c>
      <c r="M98" s="318" t="s">
        <v>159</v>
      </c>
    </row>
    <row r="99" spans="1:12" s="1" customFormat="1" ht="14.25">
      <c r="A99" s="21" t="s">
        <v>19</v>
      </c>
      <c r="B99" s="13">
        <f>H99+J99</f>
        <v>43.68</v>
      </c>
      <c r="C99" s="82">
        <v>188</v>
      </c>
      <c r="D99" s="92"/>
      <c r="E99" s="92"/>
      <c r="F99" s="107"/>
      <c r="G99" s="106"/>
      <c r="H99" s="176"/>
      <c r="I99" s="92"/>
      <c r="J99" s="176">
        <v>43.68</v>
      </c>
      <c r="K99" s="106"/>
      <c r="L99" s="92"/>
    </row>
    <row r="100" spans="1:12" s="1" customFormat="1" ht="14.25">
      <c r="A100" s="21" t="s">
        <v>18</v>
      </c>
      <c r="B100" s="8">
        <f>J100-H100</f>
        <v>1288</v>
      </c>
      <c r="C100" s="82" t="s">
        <v>259</v>
      </c>
      <c r="D100" s="92"/>
      <c r="E100" s="92"/>
      <c r="F100" s="107"/>
      <c r="G100" s="107"/>
      <c r="H100" s="230"/>
      <c r="I100" s="92"/>
      <c r="J100" s="177">
        <v>1288</v>
      </c>
      <c r="K100" s="106"/>
      <c r="L100" s="92"/>
    </row>
    <row r="101" spans="1:12" s="1" customFormat="1" ht="14.25">
      <c r="A101" s="21" t="s">
        <v>17</v>
      </c>
      <c r="B101" s="8">
        <f>H101+J101</f>
        <v>427</v>
      </c>
      <c r="C101" s="82" t="s">
        <v>260</v>
      </c>
      <c r="D101" s="92"/>
      <c r="E101" s="92"/>
      <c r="F101" s="107"/>
      <c r="G101" s="137"/>
      <c r="H101" s="177"/>
      <c r="I101" s="92"/>
      <c r="J101" s="177">
        <v>427</v>
      </c>
      <c r="K101" s="106"/>
      <c r="L101" s="92"/>
    </row>
    <row r="102" spans="1:11" ht="14.25">
      <c r="A102" s="21" t="s">
        <v>16</v>
      </c>
      <c r="B102" s="8">
        <f>H102+J102</f>
        <v>69.06</v>
      </c>
      <c r="C102" s="82" t="s">
        <v>203</v>
      </c>
      <c r="D102" s="92"/>
      <c r="F102" s="107"/>
      <c r="G102" s="107"/>
      <c r="H102" s="177"/>
      <c r="J102" s="177">
        <v>69.06</v>
      </c>
      <c r="K102" s="106"/>
    </row>
    <row r="103" spans="1:12" s="1" customFormat="1" ht="14.25">
      <c r="A103" s="21" t="s">
        <v>62</v>
      </c>
      <c r="B103" s="8">
        <f>H103+J103</f>
        <v>547.95</v>
      </c>
      <c r="C103" s="81" t="s">
        <v>230</v>
      </c>
      <c r="D103" s="92"/>
      <c r="E103" s="92"/>
      <c r="F103" s="107"/>
      <c r="G103" s="92"/>
      <c r="H103" s="177"/>
      <c r="I103" s="92"/>
      <c r="J103" s="177">
        <v>547.95</v>
      </c>
      <c r="K103" s="106"/>
      <c r="L103" s="92"/>
    </row>
    <row r="104" spans="1:12" s="1" customFormat="1" ht="14.25">
      <c r="A104" s="21"/>
      <c r="B104" s="8"/>
      <c r="C104" s="140" t="s">
        <v>262</v>
      </c>
      <c r="D104" s="92"/>
      <c r="E104" s="92"/>
      <c r="F104" s="107"/>
      <c r="G104" s="92"/>
      <c r="H104" s="177"/>
      <c r="I104" s="92"/>
      <c r="J104" s="177"/>
      <c r="K104" s="106"/>
      <c r="L104" s="92"/>
    </row>
    <row r="105" spans="1:12" s="1" customFormat="1" ht="15" thickBot="1">
      <c r="A105" s="21" t="s">
        <v>231</v>
      </c>
      <c r="B105" s="8">
        <f aca="true" t="shared" si="4" ref="B105:B111">H105+J105</f>
        <v>6566.4</v>
      </c>
      <c r="C105" s="303">
        <v>241</v>
      </c>
      <c r="D105" s="92"/>
      <c r="E105" s="92"/>
      <c r="F105" s="107"/>
      <c r="G105" s="92"/>
      <c r="H105" s="177"/>
      <c r="I105" s="92"/>
      <c r="J105" s="177">
        <v>6566.4</v>
      </c>
      <c r="K105" s="106"/>
      <c r="L105" s="92"/>
    </row>
    <row r="106" spans="1:12" s="1" customFormat="1" ht="14.25">
      <c r="A106" s="21" t="s">
        <v>83</v>
      </c>
      <c r="B106" s="8">
        <f t="shared" si="4"/>
        <v>312</v>
      </c>
      <c r="C106" s="82" t="s">
        <v>232</v>
      </c>
      <c r="D106" s="92"/>
      <c r="E106" s="262">
        <f>D98+D115+D119</f>
        <v>40078.67999999999</v>
      </c>
      <c r="F106" s="107"/>
      <c r="G106" s="92"/>
      <c r="H106" s="177"/>
      <c r="I106" s="92"/>
      <c r="J106" s="173">
        <v>312</v>
      </c>
      <c r="K106" s="143"/>
      <c r="L106" s="92"/>
    </row>
    <row r="107" spans="1:12" s="1" customFormat="1" ht="15" thickBot="1">
      <c r="A107" s="21" t="s">
        <v>84</v>
      </c>
      <c r="B107" s="8">
        <f t="shared" si="4"/>
        <v>0</v>
      </c>
      <c r="C107" s="94"/>
      <c r="D107" s="92"/>
      <c r="E107" s="181" t="s">
        <v>130</v>
      </c>
      <c r="F107" s="107"/>
      <c r="G107" s="92"/>
      <c r="H107" s="177"/>
      <c r="I107" s="92"/>
      <c r="J107" s="177"/>
      <c r="K107" s="107"/>
      <c r="L107" s="92"/>
    </row>
    <row r="108" spans="1:11" ht="14.25">
      <c r="A108" s="21" t="s">
        <v>34</v>
      </c>
      <c r="B108" s="8">
        <f t="shared" si="4"/>
        <v>171.71</v>
      </c>
      <c r="C108" s="82" t="s">
        <v>261</v>
      </c>
      <c r="D108" s="92"/>
      <c r="F108" s="107"/>
      <c r="H108" s="177"/>
      <c r="J108" s="177">
        <v>171.71</v>
      </c>
      <c r="K108" s="107"/>
    </row>
    <row r="109" spans="1:12" s="1" customFormat="1" ht="14.25">
      <c r="A109" s="21" t="s">
        <v>35</v>
      </c>
      <c r="B109" s="8">
        <f t="shared" si="4"/>
        <v>1914</v>
      </c>
      <c r="C109" s="82" t="s">
        <v>233</v>
      </c>
      <c r="D109" s="92"/>
      <c r="E109" s="92"/>
      <c r="F109" s="107"/>
      <c r="G109" s="92"/>
      <c r="H109" s="177"/>
      <c r="I109" s="92"/>
      <c r="J109" s="177">
        <v>1914</v>
      </c>
      <c r="K109" s="107"/>
      <c r="L109" s="92"/>
    </row>
    <row r="110" spans="1:12" s="1" customFormat="1" ht="14.25">
      <c r="A110" s="21" t="s">
        <v>89</v>
      </c>
      <c r="B110" s="8">
        <f t="shared" si="4"/>
        <v>0</v>
      </c>
      <c r="C110" s="81"/>
      <c r="D110" s="92"/>
      <c r="E110" s="92"/>
      <c r="F110" s="107"/>
      <c r="G110" s="92"/>
      <c r="H110" s="177"/>
      <c r="I110" s="92"/>
      <c r="J110" s="177"/>
      <c r="K110" s="107"/>
      <c r="L110" s="92"/>
    </row>
    <row r="111" spans="1:12" s="1" customFormat="1" ht="15" thickBot="1">
      <c r="A111" s="21" t="s">
        <v>128</v>
      </c>
      <c r="B111" s="8">
        <f t="shared" si="4"/>
        <v>128.42</v>
      </c>
      <c r="C111" s="81" t="s">
        <v>234</v>
      </c>
      <c r="D111" s="92"/>
      <c r="E111" s="92"/>
      <c r="F111" s="107"/>
      <c r="G111" s="92"/>
      <c r="H111" s="178"/>
      <c r="I111" s="92"/>
      <c r="J111" s="177">
        <v>128.42</v>
      </c>
      <c r="K111" s="107"/>
      <c r="L111" s="92"/>
    </row>
    <row r="112" spans="1:12" s="1" customFormat="1" ht="15" thickBot="1">
      <c r="A112" s="21" t="s">
        <v>85</v>
      </c>
      <c r="B112" s="29"/>
      <c r="C112" s="81"/>
      <c r="D112" s="92"/>
      <c r="E112" s="92"/>
      <c r="F112" s="107"/>
      <c r="G112" s="92"/>
      <c r="H112" s="178"/>
      <c r="I112" s="92"/>
      <c r="J112" s="178"/>
      <c r="K112" s="107"/>
      <c r="L112" s="92"/>
    </row>
    <row r="113" spans="1:12" s="1" customFormat="1" ht="15" thickBot="1">
      <c r="A113" s="21"/>
      <c r="B113" s="251">
        <f>B99+B100+B101+B102+B103+B105+B106+B107+B108+B109+B110+B111-B112</f>
        <v>11468.22</v>
      </c>
      <c r="C113" s="81"/>
      <c r="D113" s="92"/>
      <c r="E113" s="92"/>
      <c r="F113" s="107"/>
      <c r="G113" s="92"/>
      <c r="H113" s="169">
        <f>H99+H101+H102+H103+H104+H105+H106+H107+H108+H109+H110+H111+H112-H100</f>
        <v>0</v>
      </c>
      <c r="I113" s="92"/>
      <c r="J113" s="169">
        <f>SUM(J99:J112)</f>
        <v>11468.22</v>
      </c>
      <c r="K113" s="107"/>
      <c r="L113" s="92"/>
    </row>
    <row r="114" spans="1:12" s="1" customFormat="1" ht="15" thickBot="1">
      <c r="A114" s="30" t="s">
        <v>32</v>
      </c>
      <c r="B114" s="112">
        <f>F114+K114</f>
        <v>13010.41</v>
      </c>
      <c r="C114" s="95"/>
      <c r="D114" s="92"/>
      <c r="E114" s="92"/>
      <c r="F114" s="210"/>
      <c r="G114" s="92"/>
      <c r="H114" s="92"/>
      <c r="I114" s="92"/>
      <c r="J114" s="92"/>
      <c r="K114" s="210">
        <v>13010.41</v>
      </c>
      <c r="L114" s="92"/>
    </row>
    <row r="115" spans="1:13" s="1" customFormat="1" ht="15" customHeight="1" thickBot="1">
      <c r="A115" s="63" t="s">
        <v>36</v>
      </c>
      <c r="B115" s="65"/>
      <c r="C115" s="66"/>
      <c r="D115" s="162">
        <f>B116+B118</f>
        <v>289.32</v>
      </c>
      <c r="E115" s="286" t="s">
        <v>159</v>
      </c>
      <c r="F115" s="149"/>
      <c r="G115" s="92"/>
      <c r="H115" s="150"/>
      <c r="I115" s="194">
        <f>H116+F118</f>
        <v>0</v>
      </c>
      <c r="J115" s="100"/>
      <c r="K115" s="106"/>
      <c r="L115" s="162">
        <f>J116+K118</f>
        <v>289.32</v>
      </c>
      <c r="M115" s="1" t="s">
        <v>159</v>
      </c>
    </row>
    <row r="116" spans="1:12" s="1" customFormat="1" ht="15" thickBot="1">
      <c r="A116" s="192" t="s">
        <v>73</v>
      </c>
      <c r="B116" s="8">
        <f>H116+J116</f>
        <v>44.87</v>
      </c>
      <c r="C116" s="304" t="s">
        <v>236</v>
      </c>
      <c r="D116" s="92"/>
      <c r="E116" s="92"/>
      <c r="F116" s="92"/>
      <c r="G116" s="92"/>
      <c r="H116" s="170"/>
      <c r="I116" s="92"/>
      <c r="J116" s="170">
        <v>44.87</v>
      </c>
      <c r="K116" s="106"/>
      <c r="L116" s="92"/>
    </row>
    <row r="117" spans="1:11" ht="15" thickBot="1">
      <c r="A117" s="21"/>
      <c r="B117" s="9"/>
      <c r="C117" s="138"/>
      <c r="D117" s="92"/>
      <c r="J117" s="100"/>
      <c r="K117" s="106"/>
    </row>
    <row r="118" spans="1:12" s="1" customFormat="1" ht="15" thickBot="1">
      <c r="A118" s="23" t="s">
        <v>31</v>
      </c>
      <c r="B118" s="108">
        <f>F118+K118</f>
        <v>244.45</v>
      </c>
      <c r="C118" s="34"/>
      <c r="D118" s="92"/>
      <c r="E118" s="149"/>
      <c r="F118" s="210"/>
      <c r="G118" s="92"/>
      <c r="H118" s="92"/>
      <c r="I118" s="92"/>
      <c r="J118" s="100"/>
      <c r="K118" s="210">
        <v>244.45</v>
      </c>
      <c r="L118" s="92"/>
    </row>
    <row r="119" spans="1:13" ht="15.75" thickBot="1">
      <c r="A119" s="68" t="s">
        <v>57</v>
      </c>
      <c r="B119" s="69"/>
      <c r="C119" s="70"/>
      <c r="D119" s="162">
        <f>B120+B121</f>
        <v>15310.73</v>
      </c>
      <c r="E119" s="205" t="s">
        <v>159</v>
      </c>
      <c r="F119" s="107"/>
      <c r="H119" s="137"/>
      <c r="I119" s="194">
        <f>H120+F121</f>
        <v>6278.31</v>
      </c>
      <c r="J119" s="100"/>
      <c r="K119" s="106"/>
      <c r="L119" s="162">
        <f>J120+K121</f>
        <v>9032.42</v>
      </c>
      <c r="M119" s="1" t="s">
        <v>159</v>
      </c>
    </row>
    <row r="120" spans="1:12" s="1" customFormat="1" ht="15" thickBot="1">
      <c r="A120" s="103" t="s">
        <v>72</v>
      </c>
      <c r="B120" s="122">
        <f>H120+J120</f>
        <v>1507.31</v>
      </c>
      <c r="C120" s="232" t="s">
        <v>235</v>
      </c>
      <c r="D120" s="92"/>
      <c r="E120" s="92"/>
      <c r="F120" s="107"/>
      <c r="G120" s="92"/>
      <c r="H120" s="169">
        <v>480</v>
      </c>
      <c r="I120" s="92"/>
      <c r="J120" s="169">
        <v>1027.31</v>
      </c>
      <c r="K120" s="107"/>
      <c r="L120" s="92"/>
    </row>
    <row r="121" spans="1:12" s="1" customFormat="1" ht="15" thickBot="1">
      <c r="A121" s="30" t="s">
        <v>31</v>
      </c>
      <c r="B121" s="108">
        <f>F121+K121</f>
        <v>13803.42</v>
      </c>
      <c r="C121" s="32"/>
      <c r="D121" s="92"/>
      <c r="E121" s="92"/>
      <c r="F121" s="210">
        <v>5798.31</v>
      </c>
      <c r="G121" s="92"/>
      <c r="H121" s="92"/>
      <c r="I121" s="92"/>
      <c r="J121" s="92"/>
      <c r="K121" s="210">
        <v>8005.11</v>
      </c>
      <c r="L121" s="92"/>
    </row>
    <row r="122" spans="1:13" ht="23.25" customHeight="1" thickBot="1">
      <c r="A122" s="332" t="s">
        <v>14</v>
      </c>
      <c r="B122" s="333"/>
      <c r="C122" s="334"/>
      <c r="D122" s="162">
        <f>B136+B137</f>
        <v>30038.879999999997</v>
      </c>
      <c r="E122" s="205" t="s">
        <v>159</v>
      </c>
      <c r="I122" s="194">
        <f>H136+F137</f>
        <v>3199.66</v>
      </c>
      <c r="K122" s="107"/>
      <c r="L122" s="229">
        <f>J136+K137</f>
        <v>26839.22</v>
      </c>
      <c r="M122" s="319" t="s">
        <v>159</v>
      </c>
    </row>
    <row r="123" spans="1:12" s="1" customFormat="1" ht="14.25">
      <c r="A123" s="21" t="s">
        <v>208</v>
      </c>
      <c r="B123" s="37">
        <f aca="true" t="shared" si="5" ref="B123:B135">H123+J123</f>
        <v>357</v>
      </c>
      <c r="C123" s="93" t="s">
        <v>275</v>
      </c>
      <c r="D123" s="92"/>
      <c r="E123" s="149"/>
      <c r="F123" s="149"/>
      <c r="G123" s="92"/>
      <c r="H123" s="207"/>
      <c r="I123" s="137"/>
      <c r="J123" s="176">
        <v>357</v>
      </c>
      <c r="K123" s="107"/>
      <c r="L123" s="92"/>
    </row>
    <row r="124" spans="1:12" s="1" customFormat="1" ht="14.25">
      <c r="A124" s="199" t="s">
        <v>88</v>
      </c>
      <c r="B124" s="11">
        <f t="shared" si="5"/>
        <v>448</v>
      </c>
      <c r="C124" s="93" t="s">
        <v>266</v>
      </c>
      <c r="D124" s="92"/>
      <c r="E124" s="92"/>
      <c r="F124" s="100"/>
      <c r="G124" s="100"/>
      <c r="H124" s="177"/>
      <c r="I124" s="92"/>
      <c r="J124" s="177">
        <v>448</v>
      </c>
      <c r="K124" s="107"/>
      <c r="L124" s="92"/>
    </row>
    <row r="125" spans="1:12" s="1" customFormat="1" ht="14.25">
      <c r="A125" s="21" t="s">
        <v>67</v>
      </c>
      <c r="B125" s="11">
        <f t="shared" si="5"/>
        <v>434</v>
      </c>
      <c r="C125" s="93" t="s">
        <v>209</v>
      </c>
      <c r="D125" s="92"/>
      <c r="E125" s="92"/>
      <c r="F125" s="92"/>
      <c r="G125" s="92"/>
      <c r="H125" s="177"/>
      <c r="I125" s="92"/>
      <c r="J125" s="177">
        <v>434</v>
      </c>
      <c r="K125" s="107"/>
      <c r="L125" s="92"/>
    </row>
    <row r="126" spans="1:12" s="1" customFormat="1" ht="14.25">
      <c r="A126" s="21" t="s">
        <v>158</v>
      </c>
      <c r="B126" s="11">
        <f t="shared" si="5"/>
        <v>525</v>
      </c>
      <c r="C126" s="93" t="s">
        <v>265</v>
      </c>
      <c r="D126" s="92"/>
      <c r="E126" s="92"/>
      <c r="F126" s="92"/>
      <c r="G126" s="92"/>
      <c r="H126" s="177"/>
      <c r="I126" s="92"/>
      <c r="J126" s="177">
        <v>525</v>
      </c>
      <c r="K126" s="107"/>
      <c r="L126" s="92"/>
    </row>
    <row r="127" spans="1:12" s="1" customFormat="1" ht="14.25">
      <c r="A127" s="21" t="s">
        <v>154</v>
      </c>
      <c r="B127" s="11">
        <f t="shared" si="5"/>
        <v>756</v>
      </c>
      <c r="C127" s="93" t="s">
        <v>210</v>
      </c>
      <c r="D127" s="92"/>
      <c r="E127" s="92"/>
      <c r="F127" s="92"/>
      <c r="G127" s="92"/>
      <c r="H127" s="177"/>
      <c r="I127" s="92"/>
      <c r="J127" s="177">
        <v>756</v>
      </c>
      <c r="K127" s="107"/>
      <c r="L127" s="92"/>
    </row>
    <row r="128" spans="1:12" s="1" customFormat="1" ht="14.25">
      <c r="A128" s="199" t="s">
        <v>156</v>
      </c>
      <c r="B128" s="11">
        <f t="shared" si="5"/>
        <v>691.82</v>
      </c>
      <c r="C128" s="93" t="s">
        <v>274</v>
      </c>
      <c r="D128" s="92"/>
      <c r="E128" s="92"/>
      <c r="F128" s="92"/>
      <c r="G128" s="92"/>
      <c r="H128" s="177"/>
      <c r="I128" s="92"/>
      <c r="J128" s="177">
        <v>691.82</v>
      </c>
      <c r="K128" s="107"/>
      <c r="L128" s="92"/>
    </row>
    <row r="129" spans="1:12" s="1" customFormat="1" ht="14.25">
      <c r="A129" s="199" t="s">
        <v>87</v>
      </c>
      <c r="B129" s="11">
        <f t="shared" si="5"/>
        <v>5334</v>
      </c>
      <c r="C129" s="93" t="s">
        <v>276</v>
      </c>
      <c r="D129" s="92"/>
      <c r="E129" s="92"/>
      <c r="F129" s="92"/>
      <c r="G129" s="92"/>
      <c r="H129" s="177"/>
      <c r="I129" s="92"/>
      <c r="J129" s="177">
        <v>5334</v>
      </c>
      <c r="K129" s="107"/>
      <c r="L129" s="92"/>
    </row>
    <row r="130" spans="1:12" s="1" customFormat="1" ht="14.25">
      <c r="A130" s="199" t="s">
        <v>157</v>
      </c>
      <c r="B130" s="11">
        <f t="shared" si="5"/>
        <v>140</v>
      </c>
      <c r="C130" s="198">
        <v>210</v>
      </c>
      <c r="D130" s="92"/>
      <c r="E130" s="92"/>
      <c r="F130" s="92"/>
      <c r="G130" s="92"/>
      <c r="H130" s="177"/>
      <c r="I130" s="92"/>
      <c r="J130" s="177">
        <v>140</v>
      </c>
      <c r="K130" s="107"/>
      <c r="L130" s="92"/>
    </row>
    <row r="131" spans="1:12" s="1" customFormat="1" ht="14.25">
      <c r="A131" s="199" t="s">
        <v>155</v>
      </c>
      <c r="B131" s="11">
        <f t="shared" si="5"/>
        <v>343</v>
      </c>
      <c r="C131" s="302" t="s">
        <v>277</v>
      </c>
      <c r="D131" s="92"/>
      <c r="E131" s="92"/>
      <c r="F131" s="92"/>
      <c r="G131" s="92"/>
      <c r="H131" s="177"/>
      <c r="I131" s="92"/>
      <c r="J131" s="177">
        <v>343</v>
      </c>
      <c r="K131" s="107"/>
      <c r="L131" s="92"/>
    </row>
    <row r="132" spans="1:12" s="1" customFormat="1" ht="14.25">
      <c r="A132" s="21" t="s">
        <v>161</v>
      </c>
      <c r="B132" s="11">
        <f t="shared" si="5"/>
        <v>0</v>
      </c>
      <c r="C132" s="93"/>
      <c r="D132" s="92"/>
      <c r="E132" s="92"/>
      <c r="F132" s="92"/>
      <c r="G132" s="92"/>
      <c r="H132" s="177"/>
      <c r="I132" s="92"/>
      <c r="J132" s="177"/>
      <c r="K132" s="107"/>
      <c r="L132" s="92"/>
    </row>
    <row r="133" spans="1:12" s="1" customFormat="1" ht="14.25">
      <c r="A133" s="36" t="s">
        <v>80</v>
      </c>
      <c r="B133" s="11">
        <f t="shared" si="5"/>
        <v>98.69</v>
      </c>
      <c r="C133" s="93" t="s">
        <v>212</v>
      </c>
      <c r="D133" s="92"/>
      <c r="E133" s="92"/>
      <c r="F133" s="92"/>
      <c r="G133" s="92"/>
      <c r="H133" s="177"/>
      <c r="I133" s="92"/>
      <c r="J133" s="177">
        <v>98.69</v>
      </c>
      <c r="K133" s="107"/>
      <c r="L133" s="92"/>
    </row>
    <row r="134" spans="1:12" s="1" customFormat="1" ht="14.25">
      <c r="A134" s="199" t="s">
        <v>162</v>
      </c>
      <c r="B134" s="11">
        <f t="shared" si="5"/>
        <v>0</v>
      </c>
      <c r="C134" s="93"/>
      <c r="D134" s="92"/>
      <c r="E134" s="92"/>
      <c r="F134" s="92"/>
      <c r="G134" s="92"/>
      <c r="H134" s="177"/>
      <c r="I134" s="92"/>
      <c r="J134" s="177"/>
      <c r="K134" s="107"/>
      <c r="L134" s="92"/>
    </row>
    <row r="135" spans="1:12" s="1" customFormat="1" ht="15" thickBot="1">
      <c r="A135" s="168" t="s">
        <v>127</v>
      </c>
      <c r="B135" s="11">
        <f t="shared" si="5"/>
        <v>60</v>
      </c>
      <c r="C135" s="93" t="s">
        <v>211</v>
      </c>
      <c r="D135" s="92"/>
      <c r="E135" s="92"/>
      <c r="F135" s="92"/>
      <c r="G135" s="92"/>
      <c r="H135" s="178"/>
      <c r="I135" s="92"/>
      <c r="J135" s="178">
        <v>60</v>
      </c>
      <c r="K135" s="107"/>
      <c r="L135" s="92"/>
    </row>
    <row r="136" spans="1:12" s="1" customFormat="1" ht="15" thickBot="1">
      <c r="A136" s="35"/>
      <c r="B136" s="44">
        <f>SUM(B123:B135)</f>
        <v>9187.51</v>
      </c>
      <c r="C136" s="45"/>
      <c r="D136" s="92"/>
      <c r="E136" s="92"/>
      <c r="F136" s="92"/>
      <c r="G136" s="92"/>
      <c r="H136" s="169">
        <f>SUM(H123:H135)</f>
        <v>0</v>
      </c>
      <c r="I136" s="92"/>
      <c r="J136" s="169">
        <f>SUM(J123:J135)</f>
        <v>9187.51</v>
      </c>
      <c r="K136" s="107"/>
      <c r="L136" s="92"/>
    </row>
    <row r="137" spans="1:12" s="1" customFormat="1" ht="15" thickBot="1">
      <c r="A137" s="158" t="s">
        <v>32</v>
      </c>
      <c r="B137" s="109">
        <f>F137+K137</f>
        <v>20851.37</v>
      </c>
      <c r="C137" s="38"/>
      <c r="D137" s="92"/>
      <c r="E137" s="92"/>
      <c r="F137" s="210">
        <v>3199.66</v>
      </c>
      <c r="G137" s="92"/>
      <c r="H137" s="92"/>
      <c r="I137" s="92"/>
      <c r="J137" s="92"/>
      <c r="K137" s="210">
        <v>17651.71</v>
      </c>
      <c r="L137" s="92"/>
    </row>
    <row r="138" spans="1:11" ht="21.75" customHeight="1" thickBot="1">
      <c r="A138" s="332" t="s">
        <v>15</v>
      </c>
      <c r="B138" s="333"/>
      <c r="C138" s="334"/>
      <c r="D138" s="92"/>
      <c r="K138" s="107"/>
    </row>
    <row r="139" spans="1:13" ht="15.75" thickBot="1">
      <c r="A139" s="324" t="s">
        <v>45</v>
      </c>
      <c r="B139" s="325"/>
      <c r="C139" s="326"/>
      <c r="D139" s="162">
        <f>B149+B150</f>
        <v>30221.02</v>
      </c>
      <c r="E139" s="289" t="s">
        <v>159</v>
      </c>
      <c r="H139" s="169">
        <f>H147</f>
        <v>61.72</v>
      </c>
      <c r="I139" s="194">
        <f>H147+F150</f>
        <v>61.72</v>
      </c>
      <c r="J139" s="221"/>
      <c r="K139" s="107"/>
      <c r="L139" s="162">
        <f>J147+K150</f>
        <v>30159.3</v>
      </c>
      <c r="M139" s="318" t="s">
        <v>159</v>
      </c>
    </row>
    <row r="140" spans="1:11" ht="14.25">
      <c r="A140" s="27" t="s">
        <v>107</v>
      </c>
      <c r="B140" s="8">
        <f aca="true" t="shared" si="6" ref="B140:B145">H140+J140</f>
        <v>4645.2</v>
      </c>
      <c r="C140" s="79" t="s">
        <v>204</v>
      </c>
      <c r="D140" s="92"/>
      <c r="H140" s="171"/>
      <c r="J140" s="176">
        <v>4645.2</v>
      </c>
      <c r="K140" s="107"/>
    </row>
    <row r="141" spans="1:11" ht="14.25">
      <c r="A141" s="27" t="s">
        <v>106</v>
      </c>
      <c r="B141" s="8">
        <f t="shared" si="6"/>
        <v>12074.9</v>
      </c>
      <c r="C141" s="79" t="s">
        <v>205</v>
      </c>
      <c r="D141" s="92"/>
      <c r="H141" s="172"/>
      <c r="J141" s="177">
        <v>12074.9</v>
      </c>
      <c r="K141" s="107"/>
    </row>
    <row r="142" spans="1:11" ht="14.25">
      <c r="A142" s="15" t="s">
        <v>25</v>
      </c>
      <c r="B142" s="8">
        <f t="shared" si="6"/>
        <v>4908.36</v>
      </c>
      <c r="C142" s="79" t="s">
        <v>242</v>
      </c>
      <c r="D142" s="92"/>
      <c r="H142" s="172"/>
      <c r="J142" s="177">
        <v>4908.36</v>
      </c>
      <c r="K142" s="107"/>
    </row>
    <row r="143" spans="1:11" ht="14.25">
      <c r="A143" s="15" t="s">
        <v>66</v>
      </c>
      <c r="B143" s="8">
        <f t="shared" si="6"/>
        <v>5730.84</v>
      </c>
      <c r="C143" s="79" t="s">
        <v>206</v>
      </c>
      <c r="D143" s="92"/>
      <c r="H143" s="172"/>
      <c r="J143" s="177">
        <v>5730.84</v>
      </c>
      <c r="K143" s="107"/>
    </row>
    <row r="144" spans="1:12" s="1" customFormat="1" ht="15" thickBot="1">
      <c r="A144" s="15" t="s">
        <v>164</v>
      </c>
      <c r="B144" s="8">
        <f t="shared" si="6"/>
        <v>0</v>
      </c>
      <c r="C144" s="79"/>
      <c r="D144" s="92"/>
      <c r="E144" s="150"/>
      <c r="F144" s="92"/>
      <c r="G144" s="92"/>
      <c r="H144" s="175"/>
      <c r="I144" s="92"/>
      <c r="J144" s="178"/>
      <c r="K144" s="107"/>
      <c r="L144" s="92"/>
    </row>
    <row r="145" spans="1:12" s="1" customFormat="1" ht="15" thickBot="1">
      <c r="A145" s="15" t="s">
        <v>125</v>
      </c>
      <c r="B145" s="8">
        <f t="shared" si="6"/>
        <v>61.72</v>
      </c>
      <c r="C145" s="79" t="s">
        <v>195</v>
      </c>
      <c r="D145" s="92"/>
      <c r="E145" s="150"/>
      <c r="F145" s="92"/>
      <c r="G145" s="92"/>
      <c r="H145" s="175">
        <v>61.72</v>
      </c>
      <c r="I145" s="92"/>
      <c r="J145" s="178"/>
      <c r="K145" s="107"/>
      <c r="L145" s="92"/>
    </row>
    <row r="146" spans="1:12" s="1" customFormat="1" ht="15" thickBot="1">
      <c r="A146" s="15" t="s">
        <v>165</v>
      </c>
      <c r="B146" s="8">
        <f>H146+J146</f>
        <v>2800</v>
      </c>
      <c r="C146" s="79" t="s">
        <v>207</v>
      </c>
      <c r="D146" s="92"/>
      <c r="E146" s="150"/>
      <c r="F146" s="92"/>
      <c r="G146" s="92"/>
      <c r="H146" s="175"/>
      <c r="I146" s="92"/>
      <c r="J146" s="178">
        <v>2800</v>
      </c>
      <c r="K146" s="107"/>
      <c r="L146" s="92"/>
    </row>
    <row r="147" spans="1:11" ht="15" thickBot="1">
      <c r="A147" s="15"/>
      <c r="B147" s="8"/>
      <c r="C147" s="79"/>
      <c r="D147" s="92"/>
      <c r="H147" s="201">
        <f>SUM(H140:H145)</f>
        <v>61.72</v>
      </c>
      <c r="J147" s="169">
        <f>SUM(J140:J146)</f>
        <v>30159.3</v>
      </c>
      <c r="K147" s="107"/>
    </row>
    <row r="148" spans="1:11" ht="15" thickBot="1">
      <c r="A148" s="15"/>
      <c r="B148" s="8"/>
      <c r="C148" s="79"/>
      <c r="D148" s="92"/>
      <c r="K148" s="107"/>
    </row>
    <row r="149" spans="1:11" ht="15" thickBot="1">
      <c r="A149" s="15"/>
      <c r="B149" s="9">
        <f>SUM(B140:B148)</f>
        <v>30221.02</v>
      </c>
      <c r="C149" s="40"/>
      <c r="D149" s="92"/>
      <c r="K149" s="107"/>
    </row>
    <row r="150" spans="1:12" s="1" customFormat="1" ht="15" thickBot="1">
      <c r="A150" s="18" t="s">
        <v>78</v>
      </c>
      <c r="B150" s="261">
        <f>F150+K150</f>
        <v>0</v>
      </c>
      <c r="C150" s="4"/>
      <c r="D150" s="92"/>
      <c r="E150" s="92"/>
      <c r="F150" s="210"/>
      <c r="G150" s="92"/>
      <c r="H150" s="92"/>
      <c r="I150" s="92"/>
      <c r="J150" s="92"/>
      <c r="K150" s="210"/>
      <c r="L150" s="92"/>
    </row>
    <row r="151" spans="1:13" ht="15.75" thickBot="1">
      <c r="A151" s="324" t="s">
        <v>33</v>
      </c>
      <c r="B151" s="325"/>
      <c r="C151" s="326"/>
      <c r="D151" s="161">
        <f>B160+B161</f>
        <v>57928.48</v>
      </c>
      <c r="E151" s="286" t="s">
        <v>159</v>
      </c>
      <c r="F151" s="149"/>
      <c r="H151" s="137"/>
      <c r="I151" s="194">
        <f>H160+F161</f>
        <v>21188.550000000003</v>
      </c>
      <c r="K151" s="107"/>
      <c r="L151" s="162">
        <f>J160+K161</f>
        <v>36739.93</v>
      </c>
      <c r="M151" s="318" t="s">
        <v>159</v>
      </c>
    </row>
    <row r="152" spans="1:11" ht="14.25">
      <c r="A152" s="15" t="s">
        <v>103</v>
      </c>
      <c r="B152" s="8">
        <f aca="true" t="shared" si="7" ref="B152:B159">H152+J152</f>
        <v>4871.22</v>
      </c>
      <c r="C152" s="80" t="s">
        <v>196</v>
      </c>
      <c r="D152" s="92"/>
      <c r="G152" s="107"/>
      <c r="H152" s="176"/>
      <c r="J152" s="176">
        <v>4871.22</v>
      </c>
      <c r="K152" s="107"/>
    </row>
    <row r="153" spans="1:11" ht="14.25">
      <c r="A153" s="21" t="s">
        <v>100</v>
      </c>
      <c r="B153" s="11">
        <f t="shared" si="7"/>
        <v>598.89</v>
      </c>
      <c r="C153" s="80" t="s">
        <v>245</v>
      </c>
      <c r="D153" s="92"/>
      <c r="G153" s="107"/>
      <c r="H153" s="177">
        <v>44.61</v>
      </c>
      <c r="J153" s="177">
        <v>554.28</v>
      </c>
      <c r="K153" s="107"/>
    </row>
    <row r="154" spans="1:11" ht="14.25">
      <c r="A154" s="15" t="s">
        <v>54</v>
      </c>
      <c r="B154" s="11">
        <f t="shared" si="7"/>
        <v>576</v>
      </c>
      <c r="C154" s="79" t="s">
        <v>246</v>
      </c>
      <c r="D154" s="92"/>
      <c r="G154" s="137"/>
      <c r="H154" s="177">
        <v>72</v>
      </c>
      <c r="J154" s="177">
        <v>504</v>
      </c>
      <c r="K154" s="107"/>
    </row>
    <row r="155" spans="1:12" s="1" customFormat="1" ht="14.25">
      <c r="A155" s="15" t="s">
        <v>153</v>
      </c>
      <c r="B155" s="11">
        <f t="shared" si="7"/>
        <v>13647.57</v>
      </c>
      <c r="C155" s="79" t="s">
        <v>247</v>
      </c>
      <c r="D155" s="92"/>
      <c r="E155" s="92"/>
      <c r="F155" s="92"/>
      <c r="G155" s="92"/>
      <c r="H155" s="177">
        <v>6737.57</v>
      </c>
      <c r="I155" s="92"/>
      <c r="J155" s="177">
        <v>6910</v>
      </c>
      <c r="K155" s="107"/>
      <c r="L155" s="92"/>
    </row>
    <row r="156" spans="1:12" s="1" customFormat="1" ht="14.25">
      <c r="A156" s="15" t="s">
        <v>126</v>
      </c>
      <c r="B156" s="11">
        <f t="shared" si="7"/>
        <v>51.55</v>
      </c>
      <c r="C156" s="79" t="s">
        <v>197</v>
      </c>
      <c r="D156" s="92"/>
      <c r="E156" s="150"/>
      <c r="F156" s="92"/>
      <c r="G156" s="92"/>
      <c r="H156" s="177"/>
      <c r="I156" s="92"/>
      <c r="J156" s="177">
        <v>51.55</v>
      </c>
      <c r="K156" s="107"/>
      <c r="L156" s="92"/>
    </row>
    <row r="157" spans="1:12" s="1" customFormat="1" ht="14.25">
      <c r="A157" s="15" t="s">
        <v>193</v>
      </c>
      <c r="B157" s="11">
        <f t="shared" si="7"/>
        <v>3200</v>
      </c>
      <c r="C157" s="79" t="s">
        <v>248</v>
      </c>
      <c r="D157" s="92"/>
      <c r="E157" s="92"/>
      <c r="F157" s="92"/>
      <c r="G157" s="92"/>
      <c r="H157" s="177">
        <v>2400</v>
      </c>
      <c r="I157" s="92"/>
      <c r="J157" s="177">
        <v>800</v>
      </c>
      <c r="K157" s="107"/>
      <c r="L157" s="92"/>
    </row>
    <row r="158" spans="1:12" s="1" customFormat="1" ht="14.25">
      <c r="A158" s="15" t="s">
        <v>243</v>
      </c>
      <c r="B158" s="11">
        <f t="shared" si="7"/>
        <v>1700</v>
      </c>
      <c r="C158" s="79" t="s">
        <v>194</v>
      </c>
      <c r="D158" s="92"/>
      <c r="E158" s="92"/>
      <c r="F158" s="92"/>
      <c r="G158" s="92"/>
      <c r="H158" s="177">
        <v>1700</v>
      </c>
      <c r="I158" s="92"/>
      <c r="J158" s="177"/>
      <c r="K158" s="107"/>
      <c r="L158" s="92"/>
    </row>
    <row r="159" spans="1:12" s="1" customFormat="1" ht="15" thickBot="1">
      <c r="A159" s="15" t="s">
        <v>160</v>
      </c>
      <c r="B159" s="11">
        <f t="shared" si="7"/>
        <v>561.16</v>
      </c>
      <c r="C159" s="80" t="s">
        <v>244</v>
      </c>
      <c r="D159" s="92"/>
      <c r="E159" s="92"/>
      <c r="F159" s="92"/>
      <c r="G159" s="92"/>
      <c r="H159" s="178"/>
      <c r="I159" s="92"/>
      <c r="J159" s="177">
        <v>561.16</v>
      </c>
      <c r="K159" s="107"/>
      <c r="L159" s="92"/>
    </row>
    <row r="160" spans="1:12" s="1" customFormat="1" ht="15" thickBot="1">
      <c r="A160" s="15"/>
      <c r="B160" s="9">
        <f>SUM(B152:B159)</f>
        <v>25206.39</v>
      </c>
      <c r="C160" s="285"/>
      <c r="D160" s="100"/>
      <c r="E160" s="92"/>
      <c r="F160" s="92"/>
      <c r="G160" s="92"/>
      <c r="H160" s="169">
        <f>SUM(H152:H159)</f>
        <v>10954.18</v>
      </c>
      <c r="I160" s="143"/>
      <c r="J160" s="169">
        <f>SUM(J152:J159)</f>
        <v>14252.21</v>
      </c>
      <c r="K160" s="107"/>
      <c r="L160" s="92"/>
    </row>
    <row r="161" spans="1:12" s="1" customFormat="1" ht="15.75" thickBot="1">
      <c r="A161" s="85" t="s">
        <v>41</v>
      </c>
      <c r="B161" s="109">
        <f>F161+K161</f>
        <v>32722.090000000004</v>
      </c>
      <c r="C161" s="33"/>
      <c r="D161" s="100"/>
      <c r="E161" s="149"/>
      <c r="F161" s="212">
        <v>10234.37</v>
      </c>
      <c r="G161" s="92"/>
      <c r="H161" s="137"/>
      <c r="I161" s="137"/>
      <c r="J161" s="92"/>
      <c r="K161" s="210">
        <v>22487.72</v>
      </c>
      <c r="L161" s="92"/>
    </row>
    <row r="162" spans="1:12" s="1" customFormat="1" ht="15.75" thickBot="1">
      <c r="A162" s="86" t="s">
        <v>151</v>
      </c>
      <c r="B162" s="87"/>
      <c r="C162" s="88"/>
      <c r="D162" s="162">
        <f>B163+B164+B165</f>
        <v>2938</v>
      </c>
      <c r="E162" s="205" t="s">
        <v>159</v>
      </c>
      <c r="F162" s="184"/>
      <c r="G162" s="100"/>
      <c r="H162" s="107"/>
      <c r="I162" s="194">
        <f>H165+F165</f>
        <v>0</v>
      </c>
      <c r="J162" s="137"/>
      <c r="K162" s="107"/>
      <c r="L162" s="92"/>
    </row>
    <row r="163" spans="1:13" s="1" customFormat="1" ht="15" thickBot="1">
      <c r="A163" s="21" t="s">
        <v>213</v>
      </c>
      <c r="B163" s="37">
        <f>H163+J163</f>
        <v>180</v>
      </c>
      <c r="C163" s="116">
        <v>436</v>
      </c>
      <c r="D163" s="143"/>
      <c r="E163" s="92"/>
      <c r="F163" s="184"/>
      <c r="G163" s="100"/>
      <c r="H163" s="176"/>
      <c r="I163" s="107"/>
      <c r="J163" s="220">
        <v>180</v>
      </c>
      <c r="K163" s="107"/>
      <c r="L163" s="162">
        <f>J165+K165</f>
        <v>2938</v>
      </c>
      <c r="M163" s="318" t="s">
        <v>159</v>
      </c>
    </row>
    <row r="164" spans="1:12" s="1" customFormat="1" ht="15" thickBot="1">
      <c r="A164" s="21"/>
      <c r="B164" s="260">
        <f>H164+J164</f>
        <v>0</v>
      </c>
      <c r="C164" s="116"/>
      <c r="D164" s="143"/>
      <c r="E164" s="92"/>
      <c r="F164" s="184"/>
      <c r="G164" s="100"/>
      <c r="H164" s="178"/>
      <c r="I164" s="107"/>
      <c r="J164" s="174"/>
      <c r="K164" s="107"/>
      <c r="L164" s="92"/>
    </row>
    <row r="165" spans="1:12" s="1" customFormat="1" ht="15.75" thickBot="1">
      <c r="A165" s="89" t="s">
        <v>50</v>
      </c>
      <c r="B165" s="261">
        <f>F165+K165</f>
        <v>2758</v>
      </c>
      <c r="C165" s="3"/>
      <c r="D165" s="100"/>
      <c r="E165" s="92"/>
      <c r="F165" s="212"/>
      <c r="G165" s="92"/>
      <c r="H165" s="169">
        <f>SUM(H163:H164)</f>
        <v>0</v>
      </c>
      <c r="I165" s="107"/>
      <c r="J165" s="169">
        <f>SUM(J163:J164)</f>
        <v>180</v>
      </c>
      <c r="K165" s="222">
        <v>2758</v>
      </c>
      <c r="L165" s="92"/>
    </row>
    <row r="166" spans="1:11" ht="15.75" thickBot="1">
      <c r="A166" s="321" t="s">
        <v>152</v>
      </c>
      <c r="B166" s="322"/>
      <c r="C166" s="323"/>
      <c r="D166" s="162">
        <f>B167+B168+B169</f>
        <v>0</v>
      </c>
      <c r="E166" s="205"/>
      <c r="F166" s="184"/>
      <c r="H166" s="107"/>
      <c r="I166" s="194">
        <f>H167+H168+F169</f>
        <v>0</v>
      </c>
      <c r="K166" s="107"/>
    </row>
    <row r="167" spans="1:12" s="1" customFormat="1" ht="15" thickBot="1">
      <c r="A167" s="91" t="s">
        <v>166</v>
      </c>
      <c r="B167" s="37">
        <f>H167+J167</f>
        <v>0</v>
      </c>
      <c r="C167" s="197"/>
      <c r="D167" s="100"/>
      <c r="E167" s="153"/>
      <c r="F167" s="185"/>
      <c r="G167" s="143"/>
      <c r="H167" s="176"/>
      <c r="I167" s="106"/>
      <c r="J167" s="171"/>
      <c r="K167" s="107"/>
      <c r="L167" s="92"/>
    </row>
    <row r="168" spans="1:12" s="1" customFormat="1" ht="15" thickBot="1">
      <c r="A168" s="15"/>
      <c r="B168" s="13">
        <f>H168+J168</f>
        <v>0</v>
      </c>
      <c r="C168" s="82"/>
      <c r="D168" s="100"/>
      <c r="E168" s="92"/>
      <c r="F168" s="186"/>
      <c r="G168" s="100"/>
      <c r="H168" s="208"/>
      <c r="I168" s="196"/>
      <c r="J168" s="172"/>
      <c r="K168" s="107"/>
      <c r="L168" s="229">
        <f>J169+K169</f>
        <v>0</v>
      </c>
    </row>
    <row r="169" spans="1:12" s="1" customFormat="1" ht="15" thickBot="1">
      <c r="A169" s="18" t="s">
        <v>43</v>
      </c>
      <c r="B169" s="166">
        <f>F169+K169</f>
        <v>0</v>
      </c>
      <c r="C169" s="56"/>
      <c r="D169" s="100"/>
      <c r="E169" s="92"/>
      <c r="F169" s="212"/>
      <c r="G169" s="100"/>
      <c r="H169" s="203">
        <f>SUM(H167:H168)</f>
        <v>0</v>
      </c>
      <c r="I169" s="106"/>
      <c r="J169" s="169">
        <f>SUM(J167:J168)</f>
        <v>0</v>
      </c>
      <c r="K169" s="210"/>
      <c r="L169" s="92"/>
    </row>
    <row r="170" spans="1:11" ht="22.5" customHeight="1" thickBot="1">
      <c r="A170" s="28" t="s">
        <v>187</v>
      </c>
      <c r="B170" s="14">
        <f>B19+B22+B23+B24+B34+B42+B45+B65+B71+B79+B90+B93+B96+B113+B116+B120+B136+B149+B160+B163+B164+B167+B168</f>
        <v>190444.37</v>
      </c>
      <c r="C170" s="5"/>
      <c r="D170" s="190">
        <f>SUM(D8:D166)</f>
        <v>342771.46</v>
      </c>
      <c r="E170" s="107"/>
      <c r="F170" s="100"/>
      <c r="G170" s="100"/>
      <c r="H170" s="202">
        <f>H19+H22+H34+H42+H45+H64+H71+H79+H90+H93+H96+H113+H116+H120+H136+H139+H160+H165+H169</f>
        <v>17995.8</v>
      </c>
      <c r="I170" s="218">
        <f>I8+I21+I26+I36+I44+I47+I67+I73+I80+I92+I95+I98+I115+I119+I122+I139+I151+I162+I166</f>
        <v>46018.48</v>
      </c>
      <c r="J170" s="202">
        <f>J19+J22+J34+J42+J45+J64+J71+J79+J90+J93+J96+J113+J116+J120+J136+J147+J160+J165+J169</f>
        <v>172448.56999999998</v>
      </c>
      <c r="K170" s="107"/>
    </row>
    <row r="171" spans="1:12" s="1" customFormat="1" ht="15.75" thickBot="1">
      <c r="A171" s="146" t="s">
        <v>188</v>
      </c>
      <c r="B171" s="147">
        <f>I171+L171</f>
        <v>190.14000000000001</v>
      </c>
      <c r="C171" s="5">
        <v>0</v>
      </c>
      <c r="D171" s="99">
        <v>190.14</v>
      </c>
      <c r="E171" s="253"/>
      <c r="F171" s="253"/>
      <c r="G171" s="253"/>
      <c r="H171" s="255">
        <v>60.27</v>
      </c>
      <c r="I171" s="106">
        <v>60.27</v>
      </c>
      <c r="J171" s="100">
        <v>129.87</v>
      </c>
      <c r="K171" s="107"/>
      <c r="L171" s="92">
        <v>129.87</v>
      </c>
    </row>
    <row r="172" spans="1:12" s="1" customFormat="1" ht="15.75" thickBot="1">
      <c r="A172" s="144" t="s">
        <v>189</v>
      </c>
      <c r="B172" s="145"/>
      <c r="C172" s="5"/>
      <c r="D172" s="123"/>
      <c r="E172" s="320"/>
      <c r="F172" s="320"/>
      <c r="G172" s="320"/>
      <c r="H172" s="320"/>
      <c r="I172" s="157"/>
      <c r="J172" s="100"/>
      <c r="K172" s="107"/>
      <c r="L172" s="92"/>
    </row>
    <row r="173" spans="1:12" s="1" customFormat="1" ht="15.75" thickBot="1">
      <c r="A173" s="248" t="s">
        <v>190</v>
      </c>
      <c r="B173" s="191">
        <f>B20+B25+B35+B43+B46+B66+B72+B91+B94+B97+B114+B118+B121+B137+B150+B161+B165+B169</f>
        <v>152327.09</v>
      </c>
      <c r="C173" s="5"/>
      <c r="D173" s="314">
        <f>D170+D171-D172</f>
        <v>342961.60000000003</v>
      </c>
      <c r="E173" s="228"/>
      <c r="F173" s="187">
        <f>SUM(F20:F172)</f>
        <v>28022.68</v>
      </c>
      <c r="G173" s="100"/>
      <c r="H173" s="202">
        <f>H170+H171</f>
        <v>18056.07</v>
      </c>
      <c r="I173" s="194">
        <f>I170+I171-I172</f>
        <v>46078.75</v>
      </c>
      <c r="J173" s="202">
        <f>J170+J171</f>
        <v>172578.43999999997</v>
      </c>
      <c r="K173" s="183">
        <f>SUM(K20:K172)</f>
        <v>124304.41</v>
      </c>
      <c r="L173" s="162">
        <f>L8+L21+L26+L36+L44+L47+L67+L73+L80+L92+L95+L98+L115+L119+L122+L139+L151+L163+L168+L171</f>
        <v>296882.85000000003</v>
      </c>
    </row>
    <row r="174" spans="1:12" ht="15.75" thickBot="1">
      <c r="A174" s="96" t="s">
        <v>26</v>
      </c>
      <c r="B174" s="258">
        <f>B170+B173+B171-B172</f>
        <v>342961.6</v>
      </c>
      <c r="C174" s="4"/>
      <c r="D174" s="315" t="s">
        <v>99</v>
      </c>
      <c r="F174" s="307" t="s">
        <v>150</v>
      </c>
      <c r="G174" s="100"/>
      <c r="H174" s="309" t="s">
        <v>149</v>
      </c>
      <c r="I174" s="310" t="s">
        <v>181</v>
      </c>
      <c r="J174" s="309" t="s">
        <v>182</v>
      </c>
      <c r="K174" s="308" t="s">
        <v>183</v>
      </c>
      <c r="L174" s="311" t="s">
        <v>184</v>
      </c>
    </row>
    <row r="175" spans="1:11" ht="15.75" thickBot="1">
      <c r="A175" s="124"/>
      <c r="B175" s="125"/>
      <c r="C175" s="126"/>
      <c r="D175" s="92"/>
      <c r="E175" s="154"/>
      <c r="G175" s="143"/>
      <c r="K175" s="107"/>
    </row>
    <row r="176" spans="1:12" ht="15" thickBot="1">
      <c r="A176" s="159" t="s">
        <v>27</v>
      </c>
      <c r="B176" s="256">
        <v>342961.6</v>
      </c>
      <c r="C176" s="126"/>
      <c r="D176" s="92"/>
      <c r="I176" s="284" t="s">
        <v>159</v>
      </c>
      <c r="J176" s="100"/>
      <c r="K176" s="218">
        <f>J173+K173</f>
        <v>296882.85</v>
      </c>
      <c r="L176" s="157" t="s">
        <v>159</v>
      </c>
    </row>
    <row r="177" spans="1:12" s="1" customFormat="1" ht="15" thickBot="1">
      <c r="A177" s="41"/>
      <c r="B177" s="43"/>
      <c r="C177" s="48"/>
      <c r="D177" s="92"/>
      <c r="E177" s="92"/>
      <c r="F177" s="92"/>
      <c r="G177" s="92"/>
      <c r="H177" s="92"/>
      <c r="I177" s="143"/>
      <c r="J177" s="92"/>
      <c r="K177" s="92"/>
      <c r="L177" s="92"/>
    </row>
    <row r="178" spans="1:12" s="1" customFormat="1" ht="15.75" thickBot="1">
      <c r="A178" s="41"/>
      <c r="B178" s="160"/>
      <c r="C178" s="71"/>
      <c r="D178" s="92"/>
      <c r="E178" s="92"/>
      <c r="F178" s="92"/>
      <c r="G178" s="92"/>
      <c r="H178" s="187">
        <f>F173+K173</f>
        <v>152327.09</v>
      </c>
      <c r="I178" s="100"/>
      <c r="J178" s="92"/>
      <c r="K178" s="257">
        <f>I173+L173</f>
        <v>342961.60000000003</v>
      </c>
      <c r="L178" s="123" t="s">
        <v>159</v>
      </c>
    </row>
    <row r="179" spans="1:12" s="1" customFormat="1" ht="15" thickBot="1">
      <c r="A179" s="41"/>
      <c r="B179" s="238"/>
      <c r="C179" s="48"/>
      <c r="E179" s="92"/>
      <c r="F179" s="92"/>
      <c r="G179" s="92"/>
      <c r="H179" s="312" t="s">
        <v>185</v>
      </c>
      <c r="I179" s="92"/>
      <c r="J179" s="92"/>
      <c r="K179" s="92"/>
      <c r="L179" s="92"/>
    </row>
    <row r="180" spans="1:12" s="1" customFormat="1" ht="15" thickBot="1">
      <c r="A180" s="41"/>
      <c r="B180" s="43"/>
      <c r="C180" s="48"/>
      <c r="E180" s="92"/>
      <c r="F180" s="92"/>
      <c r="G180" s="92"/>
      <c r="H180" s="92"/>
      <c r="I180" s="92"/>
      <c r="J180" s="202">
        <f>H173+J173</f>
        <v>190634.50999999998</v>
      </c>
      <c r="K180" s="156"/>
      <c r="L180" s="92"/>
    </row>
    <row r="181" spans="1:10" ht="14.25">
      <c r="A181" s="76"/>
      <c r="B181" s="72"/>
      <c r="C181" s="75"/>
      <c r="D181" s="1"/>
      <c r="J181" s="313" t="s">
        <v>186</v>
      </c>
    </row>
    <row r="182" spans="1:4" ht="14.25">
      <c r="A182" s="51"/>
      <c r="B182" s="142"/>
      <c r="C182" s="50"/>
      <c r="D182" s="1"/>
    </row>
    <row r="183" spans="1:3" ht="14.25">
      <c r="A183" s="51"/>
      <c r="B183" s="2"/>
      <c r="C183" s="50"/>
    </row>
    <row r="184" spans="1:3" ht="14.25">
      <c r="A184" s="51"/>
      <c r="B184" s="49"/>
      <c r="C184" s="50"/>
    </row>
    <row r="185" spans="1:3" ht="14.25">
      <c r="A185" s="51"/>
      <c r="B185" s="2"/>
      <c r="C185" s="50"/>
    </row>
    <row r="186" spans="1:3" ht="14.25">
      <c r="A186" s="51"/>
      <c r="B186" s="2"/>
      <c r="C186" s="50"/>
    </row>
    <row r="187" spans="1:3" ht="14.25">
      <c r="A187" s="51"/>
      <c r="B187" s="2"/>
      <c r="C187" s="50"/>
    </row>
    <row r="188" spans="1:3" ht="14.25">
      <c r="A188" s="51"/>
      <c r="B188" s="2"/>
      <c r="C188" s="50"/>
    </row>
    <row r="189" spans="1:3" ht="14.25">
      <c r="A189" s="51"/>
      <c r="B189" s="2"/>
      <c r="C189" s="50"/>
    </row>
    <row r="190" spans="1:3" ht="14.25">
      <c r="A190" s="51"/>
      <c r="B190" s="2"/>
      <c r="C190" s="50"/>
    </row>
    <row r="191" spans="1:3" ht="14.25">
      <c r="A191" s="51"/>
      <c r="B191" s="2"/>
      <c r="C191" s="50"/>
    </row>
    <row r="192" spans="1:3" ht="15" thickBot="1">
      <c r="A192" s="52"/>
      <c r="B192" s="53"/>
      <c r="C192" s="54"/>
    </row>
  </sheetData>
  <sheetProtection/>
  <mergeCells count="18">
    <mergeCell ref="A1:C1"/>
    <mergeCell ref="A2:C2"/>
    <mergeCell ref="A3:C3"/>
    <mergeCell ref="A4:C4"/>
    <mergeCell ref="A8:C8"/>
    <mergeCell ref="A7:C7"/>
    <mergeCell ref="A21:C21"/>
    <mergeCell ref="A122:C122"/>
    <mergeCell ref="A138:C138"/>
    <mergeCell ref="A26:C26"/>
    <mergeCell ref="A36:C36"/>
    <mergeCell ref="A139:C139"/>
    <mergeCell ref="E172:H172"/>
    <mergeCell ref="A166:C166"/>
    <mergeCell ref="A151:C151"/>
    <mergeCell ref="A47:C47"/>
    <mergeCell ref="A80:C80"/>
    <mergeCell ref="A98:C9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="84" zoomScaleNormal="84" zoomScalePageLayoutView="0" workbookViewId="0" topLeftCell="A1">
      <selection activeCell="A28" sqref="A28"/>
    </sheetView>
  </sheetViews>
  <sheetFormatPr defaultColWidth="9.140625" defaultRowHeight="15"/>
  <cols>
    <col min="1" max="1" width="87.140625" style="1" customWidth="1"/>
    <col min="2" max="2" width="12.421875" style="1" customWidth="1"/>
    <col min="3" max="3" width="150.140625" style="1" customWidth="1"/>
    <col min="4" max="5" width="9.140625" style="1" customWidth="1"/>
    <col min="6" max="7" width="9.8515625" style="1" bestFit="1" customWidth="1"/>
    <col min="8" max="16384" width="9.140625" style="1" customWidth="1"/>
  </cols>
  <sheetData>
    <row r="1" spans="1:3" ht="14.25">
      <c r="A1" s="335" t="s">
        <v>0</v>
      </c>
      <c r="B1" s="335"/>
      <c r="C1" s="335"/>
    </row>
    <row r="2" spans="1:3" ht="14.25">
      <c r="A2" s="335" t="s">
        <v>1</v>
      </c>
      <c r="B2" s="335"/>
      <c r="C2" s="335"/>
    </row>
    <row r="3" spans="1:3" ht="14.25">
      <c r="A3" s="335" t="s">
        <v>2</v>
      </c>
      <c r="B3" s="335"/>
      <c r="C3" s="335"/>
    </row>
    <row r="4" spans="1:3" ht="14.25">
      <c r="A4" s="336" t="s">
        <v>179</v>
      </c>
      <c r="B4" s="336"/>
      <c r="C4" s="336"/>
    </row>
    <row r="5" spans="1:3" ht="14.25">
      <c r="A5" s="78"/>
      <c r="B5" s="78"/>
      <c r="C5" s="78"/>
    </row>
    <row r="6" spans="1:3" ht="15" thickBot="1">
      <c r="A6" s="78"/>
      <c r="B6" s="77"/>
      <c r="C6" s="77"/>
    </row>
    <row r="7" spans="1:3" ht="24.75" customHeight="1">
      <c r="A7" s="127" t="s">
        <v>112</v>
      </c>
      <c r="B7" s="240" t="s">
        <v>22</v>
      </c>
      <c r="C7" s="246" t="s">
        <v>111</v>
      </c>
    </row>
    <row r="8" spans="1:3" ht="24.75" customHeight="1" thickBot="1">
      <c r="A8" s="128"/>
      <c r="B8" s="241" t="s">
        <v>23</v>
      </c>
      <c r="C8" s="241"/>
    </row>
    <row r="9" spans="1:3" ht="24.75" customHeight="1">
      <c r="A9" s="129" t="s">
        <v>113</v>
      </c>
      <c r="B9" s="239">
        <v>15005.77</v>
      </c>
      <c r="C9" s="316" t="s">
        <v>142</v>
      </c>
    </row>
    <row r="10" spans="1:7" ht="24.75" customHeight="1">
      <c r="A10" s="130" t="s">
        <v>114</v>
      </c>
      <c r="B10" s="132">
        <v>65265.18</v>
      </c>
      <c r="C10" s="317" t="s">
        <v>143</v>
      </c>
      <c r="D10" s="97"/>
      <c r="E10" s="97"/>
      <c r="F10" s="97"/>
      <c r="G10" s="97"/>
    </row>
    <row r="11" spans="1:7" ht="24.75" customHeight="1">
      <c r="A11" s="130" t="s">
        <v>114</v>
      </c>
      <c r="B11" s="132">
        <v>17985.9</v>
      </c>
      <c r="C11" s="317" t="s">
        <v>144</v>
      </c>
      <c r="D11" s="97"/>
      <c r="E11" s="97"/>
      <c r="F11" s="97"/>
      <c r="G11" s="236"/>
    </row>
    <row r="12" spans="1:7" ht="24.75" customHeight="1">
      <c r="A12" s="130" t="s">
        <v>114</v>
      </c>
      <c r="B12" s="132">
        <v>2938</v>
      </c>
      <c r="C12" s="317" t="s">
        <v>171</v>
      </c>
      <c r="D12" s="97"/>
      <c r="E12" s="97"/>
      <c r="F12" s="97"/>
      <c r="G12" s="290"/>
    </row>
    <row r="13" spans="1:7" ht="24.75" customHeight="1">
      <c r="A13" s="130" t="s">
        <v>113</v>
      </c>
      <c r="B13" s="132">
        <v>23841.87</v>
      </c>
      <c r="C13" s="317" t="s">
        <v>145</v>
      </c>
      <c r="D13" s="97"/>
      <c r="E13" s="97"/>
      <c r="F13" s="97"/>
      <c r="G13" s="236"/>
    </row>
    <row r="14" spans="1:7" ht="24.75" customHeight="1">
      <c r="A14" s="130" t="s">
        <v>113</v>
      </c>
      <c r="B14" s="132">
        <v>29611.95</v>
      </c>
      <c r="C14" s="317" t="s">
        <v>108</v>
      </c>
      <c r="D14" s="97"/>
      <c r="E14" s="97"/>
      <c r="F14" s="97">
        <f>B14+B15+B16</f>
        <v>99546.36</v>
      </c>
      <c r="G14" s="237"/>
    </row>
    <row r="15" spans="1:7" ht="24.75" customHeight="1">
      <c r="A15" s="130" t="s">
        <v>113</v>
      </c>
      <c r="B15" s="132">
        <v>29855.73</v>
      </c>
      <c r="C15" s="317" t="s">
        <v>116</v>
      </c>
      <c r="D15" s="97"/>
      <c r="E15" s="97"/>
      <c r="F15" s="97"/>
      <c r="G15" s="97"/>
    </row>
    <row r="16" spans="1:7" ht="24.75" customHeight="1">
      <c r="A16" s="130" t="s">
        <v>113</v>
      </c>
      <c r="B16" s="132">
        <v>40078.68</v>
      </c>
      <c r="C16" s="317" t="s">
        <v>109</v>
      </c>
      <c r="D16" s="97"/>
      <c r="E16" s="97"/>
      <c r="F16" s="97"/>
      <c r="G16" s="97"/>
    </row>
    <row r="17" spans="1:7" ht="24.75" customHeight="1">
      <c r="A17" s="130" t="s">
        <v>113</v>
      </c>
      <c r="B17" s="132">
        <v>30038.88</v>
      </c>
      <c r="C17" s="317" t="s">
        <v>146</v>
      </c>
      <c r="D17" s="97"/>
      <c r="E17" s="97"/>
      <c r="F17" s="97"/>
      <c r="G17" s="97"/>
    </row>
    <row r="18" spans="1:7" ht="24.75" customHeight="1">
      <c r="A18" s="130" t="s">
        <v>115</v>
      </c>
      <c r="B18" s="132">
        <v>57928.48</v>
      </c>
      <c r="C18" s="317" t="s">
        <v>147</v>
      </c>
      <c r="D18" s="97"/>
      <c r="E18" s="97"/>
      <c r="F18" s="97"/>
      <c r="G18" s="97"/>
    </row>
    <row r="19" spans="1:7" ht="24.75" customHeight="1" thickBot="1">
      <c r="A19" s="131" t="s">
        <v>113</v>
      </c>
      <c r="B19" s="133">
        <v>30221.02</v>
      </c>
      <c r="C19" s="130" t="s">
        <v>280</v>
      </c>
      <c r="D19" s="97"/>
      <c r="E19" s="97"/>
      <c r="F19" s="97"/>
      <c r="G19" s="97"/>
    </row>
    <row r="20" spans="1:7" ht="24.75" customHeight="1">
      <c r="A20" s="263" t="s">
        <v>98</v>
      </c>
      <c r="B20" s="217">
        <f>SUM(B9:B19)</f>
        <v>342771.46</v>
      </c>
      <c r="C20" s="242"/>
      <c r="D20" s="97"/>
      <c r="E20" s="97"/>
      <c r="F20" s="97"/>
      <c r="G20" s="97"/>
    </row>
    <row r="21" spans="1:7" ht="24.75" customHeight="1">
      <c r="A21" s="264" t="s">
        <v>95</v>
      </c>
      <c r="B21" s="163">
        <v>0</v>
      </c>
      <c r="C21" s="163"/>
      <c r="D21" s="97"/>
      <c r="E21" s="97"/>
      <c r="F21" s="97"/>
      <c r="G21" s="97"/>
    </row>
    <row r="22" spans="1:7" ht="24.75" customHeight="1">
      <c r="A22" s="264" t="s">
        <v>96</v>
      </c>
      <c r="B22" s="163">
        <v>190.14</v>
      </c>
      <c r="C22" s="163"/>
      <c r="D22" s="97"/>
      <c r="E22" s="97"/>
      <c r="F22" s="97"/>
      <c r="G22" s="97"/>
    </row>
    <row r="23" spans="1:3" ht="24.75" customHeight="1" thickBot="1">
      <c r="A23" s="265" t="s">
        <v>27</v>
      </c>
      <c r="B23" s="213">
        <f>B20-B21+B22</f>
        <v>342961.60000000003</v>
      </c>
      <c r="C23" s="243"/>
    </row>
    <row r="24" spans="1:3" ht="24.75" customHeight="1">
      <c r="A24" s="266" t="s">
        <v>51</v>
      </c>
      <c r="B24" s="267">
        <v>0</v>
      </c>
      <c r="C24" s="268"/>
    </row>
    <row r="25" spans="1:3" ht="24.75" customHeight="1" thickBot="1">
      <c r="A25" s="269" t="s">
        <v>52</v>
      </c>
      <c r="B25" s="270">
        <v>190.14</v>
      </c>
      <c r="C25" s="268"/>
    </row>
    <row r="26" spans="1:3" ht="24.75" customHeight="1" thickBot="1">
      <c r="A26" s="271" t="s">
        <v>97</v>
      </c>
      <c r="B26" s="167">
        <f>B23+B24-B25</f>
        <v>342771.46</v>
      </c>
      <c r="C26" s="245"/>
    </row>
    <row r="27" spans="1:3" ht="14.25">
      <c r="A27" s="134"/>
      <c r="B27" s="49"/>
      <c r="C27" s="49"/>
    </row>
    <row r="28" spans="1:3" ht="14.25">
      <c r="A28" s="282"/>
      <c r="B28" s="2"/>
      <c r="C28" s="2"/>
    </row>
    <row r="29" spans="1:3" ht="18" customHeight="1">
      <c r="A29" s="134"/>
      <c r="B29" s="2"/>
      <c r="C29" s="2"/>
    </row>
    <row r="30" spans="1:3" ht="14.25">
      <c r="A30" s="134"/>
      <c r="B30" s="2"/>
      <c r="C30" s="2"/>
    </row>
    <row r="31" spans="1:3" ht="14.25">
      <c r="A31" s="134"/>
      <c r="B31" s="2"/>
      <c r="C31" s="2"/>
    </row>
    <row r="32" spans="1:3" ht="14.25">
      <c r="A32" s="134"/>
      <c r="B32" s="2"/>
      <c r="C32" s="2"/>
    </row>
    <row r="33" spans="1:3" ht="14.25">
      <c r="A33" s="134"/>
      <c r="B33" s="2"/>
      <c r="C33" s="2"/>
    </row>
    <row r="34" spans="1:3" ht="14.25">
      <c r="A34" s="134"/>
      <c r="B34" s="2"/>
      <c r="C34" s="2"/>
    </row>
    <row r="35" spans="1:3" ht="14.25">
      <c r="A35" s="2"/>
      <c r="B35" s="2"/>
      <c r="C35" s="2"/>
    </row>
    <row r="36" spans="1:3" ht="14.25">
      <c r="A36" s="2"/>
      <c r="B36" s="2"/>
      <c r="C36" s="2"/>
    </row>
    <row r="37" spans="1:3" ht="14.25">
      <c r="A37" s="2"/>
      <c r="B37" s="2"/>
      <c r="C37" s="2"/>
    </row>
    <row r="38" spans="1:3" ht="14.25">
      <c r="A38" s="2"/>
      <c r="B38" s="2"/>
      <c r="C38" s="2"/>
    </row>
    <row r="39" spans="1:3" ht="14.25">
      <c r="A39" s="2"/>
      <c r="B39" s="2"/>
      <c r="C39" s="2"/>
    </row>
    <row r="40" spans="1:3" ht="14.25">
      <c r="A40" s="2"/>
      <c r="B40" s="2"/>
      <c r="C40" s="2"/>
    </row>
    <row r="41" spans="1:3" ht="14.25">
      <c r="A41" s="2"/>
      <c r="B41" s="2"/>
      <c r="C41" s="2"/>
    </row>
    <row r="42" spans="1:3" ht="14.25">
      <c r="A42" s="2"/>
      <c r="B42" s="2"/>
      <c r="C42" s="2"/>
    </row>
    <row r="43" spans="1:3" ht="14.25">
      <c r="A43" s="2"/>
      <c r="B43" s="2"/>
      <c r="C43" s="2"/>
    </row>
    <row r="44" spans="1:3" ht="14.25">
      <c r="A44" s="2"/>
      <c r="B44" s="2"/>
      <c r="C44" s="2"/>
    </row>
    <row r="45" spans="1:3" ht="14.25">
      <c r="A45" s="2"/>
      <c r="B45" s="2"/>
      <c r="C45" s="2"/>
    </row>
    <row r="46" spans="1:3" ht="14.25">
      <c r="A46" s="2"/>
      <c r="B46" s="2"/>
      <c r="C46" s="2"/>
    </row>
    <row r="47" spans="1:3" ht="14.25">
      <c r="A47" s="2"/>
      <c r="B47" s="2"/>
      <c r="C47" s="2"/>
    </row>
    <row r="48" spans="1:3" ht="14.25">
      <c r="A48" s="2"/>
      <c r="B48" s="2"/>
      <c r="C48" s="2"/>
    </row>
    <row r="49" spans="1:3" ht="14.25">
      <c r="A49" s="2"/>
      <c r="B49" s="2"/>
      <c r="C49" s="2"/>
    </row>
    <row r="50" spans="1:3" ht="14.25">
      <c r="A50" s="2"/>
      <c r="B50" s="2"/>
      <c r="C50" s="2"/>
    </row>
    <row r="51" spans="1:3" ht="14.25">
      <c r="A51" s="2"/>
      <c r="B51" s="2"/>
      <c r="C51" s="2"/>
    </row>
    <row r="52" spans="1:3" ht="14.25">
      <c r="A52" s="2"/>
      <c r="B52" s="2"/>
      <c r="C52" s="2"/>
    </row>
    <row r="53" spans="1:3" ht="14.25">
      <c r="A53" s="2"/>
      <c r="B53" s="2"/>
      <c r="C53" s="2"/>
    </row>
    <row r="54" spans="1:3" ht="14.25">
      <c r="A54" s="2"/>
      <c r="B54" s="2"/>
      <c r="C54" s="2"/>
    </row>
  </sheetData>
  <sheetProtection/>
  <mergeCells count="4">
    <mergeCell ref="A1:C1"/>
    <mergeCell ref="A2:C2"/>
    <mergeCell ref="A3:C3"/>
    <mergeCell ref="A4:C4"/>
  </mergeCells>
  <printOptions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0">
      <selection activeCell="A34" sqref="A34"/>
    </sheetView>
  </sheetViews>
  <sheetFormatPr defaultColWidth="9.140625" defaultRowHeight="15"/>
  <cols>
    <col min="1" max="1" width="58.421875" style="1" customWidth="1"/>
    <col min="2" max="2" width="11.140625" style="1" customWidth="1"/>
    <col min="3" max="3" width="144.421875" style="1" customWidth="1"/>
    <col min="4" max="5" width="9.140625" style="1" customWidth="1"/>
    <col min="6" max="7" width="9.8515625" style="1" bestFit="1" customWidth="1"/>
    <col min="8" max="16384" width="9.140625" style="1" customWidth="1"/>
  </cols>
  <sheetData>
    <row r="1" spans="1:3" ht="14.25">
      <c r="A1" s="337" t="s">
        <v>0</v>
      </c>
      <c r="B1" s="337"/>
      <c r="C1" s="337"/>
    </row>
    <row r="2" spans="1:3" ht="14.25">
      <c r="A2" s="337" t="s">
        <v>1</v>
      </c>
      <c r="B2" s="337"/>
      <c r="C2" s="337"/>
    </row>
    <row r="3" spans="1:3" ht="14.25">
      <c r="A3" s="337" t="s">
        <v>2</v>
      </c>
      <c r="B3" s="337"/>
      <c r="C3" s="337"/>
    </row>
    <row r="4" spans="1:3" ht="14.25">
      <c r="A4" s="338" t="s">
        <v>270</v>
      </c>
      <c r="B4" s="338"/>
      <c r="C4" s="338"/>
    </row>
    <row r="5" spans="1:3" ht="15" thickBot="1">
      <c r="A5" s="297"/>
      <c r="B5" s="297"/>
      <c r="C5" s="297"/>
    </row>
    <row r="6" spans="1:3" ht="15">
      <c r="A6" s="127" t="s">
        <v>112</v>
      </c>
      <c r="B6" s="240" t="s">
        <v>22</v>
      </c>
      <c r="C6" s="246" t="s">
        <v>111</v>
      </c>
    </row>
    <row r="7" spans="1:3" ht="15.75" thickBot="1">
      <c r="A7" s="128"/>
      <c r="B7" s="241" t="s">
        <v>23</v>
      </c>
      <c r="C7" s="241"/>
    </row>
    <row r="8" spans="1:3" ht="24.75" customHeight="1">
      <c r="A8" s="129" t="s">
        <v>4</v>
      </c>
      <c r="B8" s="239">
        <v>15005.77</v>
      </c>
      <c r="C8" s="316" t="s">
        <v>142</v>
      </c>
    </row>
    <row r="9" spans="1:7" ht="24.75" customHeight="1">
      <c r="A9" s="130" t="s">
        <v>177</v>
      </c>
      <c r="B9" s="132">
        <v>65265.18</v>
      </c>
      <c r="C9" s="317" t="s">
        <v>143</v>
      </c>
      <c r="D9" s="97"/>
      <c r="E9" s="97"/>
      <c r="F9" s="97"/>
      <c r="G9" s="97"/>
    </row>
    <row r="10" spans="1:8" ht="24.75" customHeight="1">
      <c r="A10" s="130" t="s">
        <v>117</v>
      </c>
      <c r="B10" s="132">
        <v>17985.9</v>
      </c>
      <c r="C10" s="317" t="s">
        <v>144</v>
      </c>
      <c r="D10" s="97"/>
      <c r="E10" s="97"/>
      <c r="F10" s="97"/>
      <c r="G10" s="296"/>
      <c r="H10" s="2"/>
    </row>
    <row r="11" spans="1:8" ht="24.75" customHeight="1">
      <c r="A11" s="130" t="s">
        <v>178</v>
      </c>
      <c r="B11" s="132">
        <v>23841.87</v>
      </c>
      <c r="C11" s="317" t="s">
        <v>145</v>
      </c>
      <c r="D11" s="97"/>
      <c r="E11" s="296"/>
      <c r="F11" s="97"/>
      <c r="G11" s="236"/>
      <c r="H11" s="2"/>
    </row>
    <row r="12" spans="1:8" ht="24.75" customHeight="1">
      <c r="A12" s="130" t="s">
        <v>118</v>
      </c>
      <c r="B12" s="132">
        <v>29611.95</v>
      </c>
      <c r="C12" s="317" t="s">
        <v>108</v>
      </c>
      <c r="D12" s="97"/>
      <c r="E12" s="97"/>
      <c r="F12" s="339"/>
      <c r="G12" s="339"/>
      <c r="H12" s="2"/>
    </row>
    <row r="13" spans="1:8" ht="24.75" customHeight="1">
      <c r="A13" s="130" t="s">
        <v>119</v>
      </c>
      <c r="B13" s="132">
        <v>29855.73</v>
      </c>
      <c r="C13" s="317" t="s">
        <v>116</v>
      </c>
      <c r="D13" s="97"/>
      <c r="E13" s="97"/>
      <c r="F13" s="339"/>
      <c r="G13" s="339"/>
      <c r="H13" s="2"/>
    </row>
    <row r="14" spans="1:8" ht="24.75" customHeight="1">
      <c r="A14" s="130" t="s">
        <v>120</v>
      </c>
      <c r="B14" s="132">
        <v>40078.68</v>
      </c>
      <c r="C14" s="317" t="s">
        <v>109</v>
      </c>
      <c r="D14" s="97"/>
      <c r="E14" s="97"/>
      <c r="F14" s="340"/>
      <c r="G14" s="340"/>
      <c r="H14" s="2"/>
    </row>
    <row r="15" spans="1:7" ht="24.75" customHeight="1">
      <c r="A15" s="130" t="s">
        <v>175</v>
      </c>
      <c r="B15" s="132">
        <v>30038.88</v>
      </c>
      <c r="C15" s="317" t="s">
        <v>146</v>
      </c>
      <c r="D15" s="97"/>
      <c r="E15" s="97"/>
      <c r="F15" s="97"/>
      <c r="G15" s="97"/>
    </row>
    <row r="16" spans="1:7" ht="24.75" customHeight="1">
      <c r="A16" s="130" t="s">
        <v>271</v>
      </c>
      <c r="B16" s="132">
        <v>30221.02</v>
      </c>
      <c r="C16" s="130" t="s">
        <v>272</v>
      </c>
      <c r="D16" s="97"/>
      <c r="E16" s="97"/>
      <c r="F16" s="97"/>
      <c r="G16" s="97"/>
    </row>
    <row r="17" spans="1:7" ht="24.75" customHeight="1">
      <c r="A17" s="247" t="s">
        <v>176</v>
      </c>
      <c r="B17" s="132">
        <v>2938</v>
      </c>
      <c r="C17" s="317" t="s">
        <v>171</v>
      </c>
      <c r="D17" s="97"/>
      <c r="E17" s="97"/>
      <c r="F17" s="97"/>
      <c r="G17" s="97"/>
    </row>
    <row r="18" spans="1:7" ht="24.75" customHeight="1" thickBot="1">
      <c r="A18" s="247" t="s">
        <v>121</v>
      </c>
      <c r="B18" s="133">
        <v>57928.48</v>
      </c>
      <c r="C18" s="317" t="s">
        <v>147</v>
      </c>
      <c r="D18" s="97"/>
      <c r="E18" s="97"/>
      <c r="F18" s="97"/>
      <c r="G18" s="97"/>
    </row>
    <row r="19" spans="1:7" ht="24.75" customHeight="1">
      <c r="A19" s="298" t="s">
        <v>98</v>
      </c>
      <c r="B19" s="217">
        <f>SUM(B8:B18)</f>
        <v>342771.46</v>
      </c>
      <c r="C19" s="242"/>
      <c r="D19" s="97"/>
      <c r="E19" s="97"/>
      <c r="F19" s="97"/>
      <c r="G19" s="97"/>
    </row>
    <row r="20" spans="1:7" ht="24.75" customHeight="1">
      <c r="A20" s="299" t="s">
        <v>95</v>
      </c>
      <c r="B20" s="163">
        <v>0</v>
      </c>
      <c r="C20" s="163"/>
      <c r="D20" s="97"/>
      <c r="E20" s="97"/>
      <c r="F20" s="97"/>
      <c r="G20" s="97"/>
    </row>
    <row r="21" spans="1:7" ht="24.75" customHeight="1">
      <c r="A21" s="299" t="s">
        <v>96</v>
      </c>
      <c r="B21" s="163">
        <v>190.14</v>
      </c>
      <c r="C21" s="163"/>
      <c r="D21" s="97"/>
      <c r="E21" s="97"/>
      <c r="F21" s="97"/>
      <c r="G21" s="97"/>
    </row>
    <row r="22" spans="1:3" ht="24.75" customHeight="1" thickBot="1">
      <c r="A22" s="214" t="s">
        <v>27</v>
      </c>
      <c r="B22" s="213">
        <f>B19-B20+B21</f>
        <v>342961.60000000003</v>
      </c>
      <c r="C22" s="243"/>
    </row>
    <row r="23" spans="1:3" ht="24.75" customHeight="1">
      <c r="A23" s="165" t="s">
        <v>51</v>
      </c>
      <c r="B23" s="13">
        <v>0</v>
      </c>
      <c r="C23" s="244"/>
    </row>
    <row r="24" spans="1:3" ht="24.75" customHeight="1" thickBot="1">
      <c r="A24" s="164" t="s">
        <v>52</v>
      </c>
      <c r="B24" s="215">
        <v>190.14</v>
      </c>
      <c r="C24" s="244"/>
    </row>
    <row r="25" spans="1:3" ht="24.75" customHeight="1" thickBot="1">
      <c r="A25" s="216" t="s">
        <v>97</v>
      </c>
      <c r="B25" s="167">
        <f>B22+B23-B24</f>
        <v>342771.46</v>
      </c>
      <c r="C25" s="245"/>
    </row>
    <row r="26" spans="1:3" ht="14.25">
      <c r="A26" s="134"/>
      <c r="B26" s="49"/>
      <c r="C26" s="49"/>
    </row>
    <row r="27" spans="1:3" ht="14.25">
      <c r="A27" s="134"/>
      <c r="B27" s="2"/>
      <c r="C27" s="2"/>
    </row>
    <row r="28" spans="1:3" ht="14.25">
      <c r="A28" s="134"/>
      <c r="B28" s="2"/>
      <c r="C28" s="2"/>
    </row>
    <row r="29" spans="1:3" ht="14.25">
      <c r="A29" s="134"/>
      <c r="B29" s="2"/>
      <c r="C29" s="2"/>
    </row>
    <row r="30" spans="1:3" ht="14.25">
      <c r="A30" s="134"/>
      <c r="B30" s="2"/>
      <c r="C30" s="2"/>
    </row>
    <row r="31" spans="1:3" ht="14.25">
      <c r="A31" s="134"/>
      <c r="B31" s="2"/>
      <c r="C31" s="2"/>
    </row>
    <row r="32" spans="1:3" ht="14.25">
      <c r="A32" s="134"/>
      <c r="B32" s="2"/>
      <c r="C32" s="2"/>
    </row>
    <row r="33" spans="1:3" ht="14.25">
      <c r="A33" s="134"/>
      <c r="B33" s="2"/>
      <c r="C33" s="2"/>
    </row>
    <row r="34" spans="1:3" ht="14.25">
      <c r="A34" s="2"/>
      <c r="B34" s="2"/>
      <c r="C34" s="2"/>
    </row>
    <row r="35" spans="1:3" ht="14.25">
      <c r="A35" s="2"/>
      <c r="B35" s="2"/>
      <c r="C35" s="2"/>
    </row>
    <row r="36" spans="1:3" ht="14.25">
      <c r="A36" s="2"/>
      <c r="B36" s="2"/>
      <c r="C36" s="2"/>
    </row>
    <row r="37" spans="1:3" ht="14.25">
      <c r="A37" s="2"/>
      <c r="B37" s="2"/>
      <c r="C37" s="2"/>
    </row>
    <row r="38" spans="1:3" ht="14.25">
      <c r="A38" s="2"/>
      <c r="B38" s="2"/>
      <c r="C38" s="2"/>
    </row>
    <row r="39" spans="1:3" ht="14.25">
      <c r="A39" s="2"/>
      <c r="B39" s="2"/>
      <c r="C39" s="2"/>
    </row>
    <row r="40" spans="1:3" ht="14.25">
      <c r="A40" s="2"/>
      <c r="B40" s="2"/>
      <c r="C40" s="2"/>
    </row>
    <row r="41" spans="1:3" ht="14.25">
      <c r="A41" s="2"/>
      <c r="B41" s="2"/>
      <c r="C41" s="2"/>
    </row>
    <row r="42" spans="1:3" ht="14.25">
      <c r="A42" s="2"/>
      <c r="B42" s="2"/>
      <c r="C42" s="2"/>
    </row>
    <row r="43" spans="1:3" ht="14.25">
      <c r="A43" s="2"/>
      <c r="B43" s="2"/>
      <c r="C43" s="2"/>
    </row>
    <row r="44" spans="1:3" ht="14.25">
      <c r="A44" s="2"/>
      <c r="B44" s="2"/>
      <c r="C44" s="2"/>
    </row>
    <row r="45" spans="1:3" ht="14.25">
      <c r="A45" s="2"/>
      <c r="B45" s="2"/>
      <c r="C45" s="2"/>
    </row>
    <row r="46" spans="1:3" ht="14.25">
      <c r="A46" s="2"/>
      <c r="B46" s="2"/>
      <c r="C46" s="2"/>
    </row>
    <row r="47" spans="1:3" ht="14.25">
      <c r="A47" s="2"/>
      <c r="B47" s="2"/>
      <c r="C47" s="2"/>
    </row>
    <row r="48" spans="1:3" ht="14.25">
      <c r="A48" s="2"/>
      <c r="B48" s="2"/>
      <c r="C48" s="2"/>
    </row>
    <row r="49" spans="1:3" ht="14.25">
      <c r="A49" s="2"/>
      <c r="B49" s="2"/>
      <c r="C49" s="2"/>
    </row>
    <row r="50" spans="1:3" ht="14.25">
      <c r="A50" s="2"/>
      <c r="B50" s="2"/>
      <c r="C50" s="2"/>
    </row>
    <row r="51" spans="1:3" ht="14.25">
      <c r="A51" s="2"/>
      <c r="B51" s="2"/>
      <c r="C51" s="2"/>
    </row>
    <row r="52" spans="1:3" ht="14.25">
      <c r="A52" s="2"/>
      <c r="B52" s="2"/>
      <c r="C52" s="2"/>
    </row>
    <row r="53" spans="1:3" ht="14.25">
      <c r="A53" s="2"/>
      <c r="B53" s="2"/>
      <c r="C53" s="2"/>
    </row>
  </sheetData>
  <sheetProtection/>
  <mergeCells count="6">
    <mergeCell ref="A1:C1"/>
    <mergeCell ref="A2:C2"/>
    <mergeCell ref="A3:C3"/>
    <mergeCell ref="A4:C4"/>
    <mergeCell ref="F12:G13"/>
    <mergeCell ref="F14:G14"/>
  </mergeCells>
  <printOptions gridLines="1"/>
  <pageMargins left="0.17" right="0.1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4">
      <selection activeCell="A37" sqref="A37"/>
    </sheetView>
  </sheetViews>
  <sheetFormatPr defaultColWidth="9.140625" defaultRowHeight="15"/>
  <cols>
    <col min="1" max="1" width="85.8515625" style="1" customWidth="1"/>
    <col min="2" max="2" width="11.57421875" style="1" customWidth="1"/>
    <col min="3" max="3" width="128.28125" style="1" customWidth="1"/>
    <col min="4" max="5" width="9.140625" style="1" customWidth="1"/>
    <col min="6" max="7" width="9.8515625" style="1" bestFit="1" customWidth="1"/>
    <col min="8" max="16384" width="9.140625" style="1" customWidth="1"/>
  </cols>
  <sheetData>
    <row r="1" spans="1:3" ht="14.25">
      <c r="A1" s="335" t="s">
        <v>0</v>
      </c>
      <c r="B1" s="335"/>
      <c r="C1" s="335"/>
    </row>
    <row r="2" spans="1:3" ht="14.25">
      <c r="A2" s="335" t="s">
        <v>1</v>
      </c>
      <c r="B2" s="335"/>
      <c r="C2" s="335"/>
    </row>
    <row r="3" spans="1:3" ht="14.25">
      <c r="A3" s="335" t="s">
        <v>2</v>
      </c>
      <c r="B3" s="335"/>
      <c r="C3" s="335"/>
    </row>
    <row r="4" spans="1:3" ht="14.25">
      <c r="A4" s="336" t="s">
        <v>173</v>
      </c>
      <c r="B4" s="336"/>
      <c r="C4" s="336"/>
    </row>
    <row r="5" spans="1:3" ht="14.25">
      <c r="A5" s="78"/>
      <c r="B5" s="78"/>
      <c r="C5" s="78"/>
    </row>
    <row r="6" spans="1:3" ht="15" thickBot="1">
      <c r="A6" s="78"/>
      <c r="B6" s="77"/>
      <c r="C6" s="77"/>
    </row>
    <row r="7" spans="1:3" ht="24.75" customHeight="1">
      <c r="A7" s="127" t="s">
        <v>112</v>
      </c>
      <c r="B7" s="240" t="s">
        <v>22</v>
      </c>
      <c r="C7" s="246" t="s">
        <v>111</v>
      </c>
    </row>
    <row r="8" spans="1:3" ht="24.75" customHeight="1" thickBot="1">
      <c r="A8" s="128"/>
      <c r="B8" s="241" t="s">
        <v>23</v>
      </c>
      <c r="C8" s="241"/>
    </row>
    <row r="9" spans="1:3" ht="42.75" customHeight="1">
      <c r="A9" s="129" t="s">
        <v>113</v>
      </c>
      <c r="B9" s="272">
        <v>13586</v>
      </c>
      <c r="C9" s="279" t="s">
        <v>141</v>
      </c>
    </row>
    <row r="10" spans="1:7" ht="30.75" customHeight="1">
      <c r="A10" s="130" t="s">
        <v>114</v>
      </c>
      <c r="B10" s="273">
        <v>57107.61</v>
      </c>
      <c r="C10" s="280" t="s">
        <v>133</v>
      </c>
      <c r="D10" s="97"/>
      <c r="E10" s="97"/>
      <c r="F10" s="97"/>
      <c r="G10" s="97"/>
    </row>
    <row r="11" spans="1:7" ht="30.75" customHeight="1">
      <c r="A11" s="130" t="s">
        <v>114</v>
      </c>
      <c r="B11" s="273">
        <v>29700.95</v>
      </c>
      <c r="C11" s="278" t="s">
        <v>134</v>
      </c>
      <c r="D11" s="97"/>
      <c r="E11" s="97"/>
      <c r="F11" s="97"/>
      <c r="G11" s="236"/>
    </row>
    <row r="12" spans="1:7" ht="30.75" customHeight="1">
      <c r="A12" s="130" t="s">
        <v>114</v>
      </c>
      <c r="B12" s="273">
        <v>2103.27</v>
      </c>
      <c r="C12" s="278" t="s">
        <v>172</v>
      </c>
      <c r="D12" s="97"/>
      <c r="E12" s="97"/>
      <c r="F12" s="97"/>
      <c r="G12" s="292"/>
    </row>
    <row r="13" spans="1:7" ht="30.75" customHeight="1">
      <c r="A13" s="130" t="s">
        <v>113</v>
      </c>
      <c r="B13" s="273">
        <v>23941.43</v>
      </c>
      <c r="C13" s="278" t="s">
        <v>135</v>
      </c>
      <c r="D13" s="97"/>
      <c r="E13" s="97"/>
      <c r="F13" s="97"/>
      <c r="G13" s="236"/>
    </row>
    <row r="14" spans="1:7" ht="30.75" customHeight="1">
      <c r="A14" s="130" t="s">
        <v>113</v>
      </c>
      <c r="B14" s="273">
        <v>21411.8</v>
      </c>
      <c r="C14" s="278" t="s">
        <v>136</v>
      </c>
      <c r="D14" s="97"/>
      <c r="E14" s="97"/>
      <c r="F14" s="97">
        <f>B14+B15+B16</f>
        <v>74132.57</v>
      </c>
      <c r="G14" s="237"/>
    </row>
    <row r="15" spans="1:7" ht="30.75" customHeight="1">
      <c r="A15" s="130" t="s">
        <v>113</v>
      </c>
      <c r="B15" s="273">
        <v>19713.86</v>
      </c>
      <c r="C15" s="278" t="s">
        <v>137</v>
      </c>
      <c r="D15" s="97"/>
      <c r="E15" s="97"/>
      <c r="F15" s="97"/>
      <c r="G15" s="97"/>
    </row>
    <row r="16" spans="1:7" ht="30.75" customHeight="1">
      <c r="A16" s="130" t="s">
        <v>113</v>
      </c>
      <c r="B16" s="273">
        <v>33006.91</v>
      </c>
      <c r="C16" s="278" t="s">
        <v>138</v>
      </c>
      <c r="D16" s="97"/>
      <c r="E16" s="97"/>
      <c r="F16" s="97"/>
      <c r="G16" s="97"/>
    </row>
    <row r="17" spans="1:7" ht="30.75" customHeight="1">
      <c r="A17" s="130" t="s">
        <v>113</v>
      </c>
      <c r="B17" s="273">
        <v>49150.55</v>
      </c>
      <c r="C17" s="278" t="s">
        <v>139</v>
      </c>
      <c r="D17" s="97"/>
      <c r="E17" s="97"/>
      <c r="F17" s="97"/>
      <c r="G17" s="97"/>
    </row>
    <row r="18" spans="1:7" ht="39" customHeight="1">
      <c r="A18" s="247" t="s">
        <v>115</v>
      </c>
      <c r="B18" s="273">
        <v>41479.78</v>
      </c>
      <c r="C18" s="278" t="s">
        <v>140</v>
      </c>
      <c r="D18" s="97"/>
      <c r="E18" s="97"/>
      <c r="F18" s="97"/>
      <c r="G18" s="97"/>
    </row>
    <row r="19" spans="1:7" ht="30.75" customHeight="1">
      <c r="A19" s="295" t="s">
        <v>115</v>
      </c>
      <c r="B19" s="291">
        <v>1521.89</v>
      </c>
      <c r="C19" s="278" t="s">
        <v>170</v>
      </c>
      <c r="D19" s="97"/>
      <c r="E19" s="97"/>
      <c r="F19" s="97"/>
      <c r="G19" s="97"/>
    </row>
    <row r="20" spans="1:7" ht="29.25" customHeight="1" thickBot="1">
      <c r="A20" s="276" t="s">
        <v>113</v>
      </c>
      <c r="B20" s="274">
        <v>18233.21</v>
      </c>
      <c r="C20" s="281" t="s">
        <v>110</v>
      </c>
      <c r="D20" s="97"/>
      <c r="E20" s="97"/>
      <c r="F20" s="97"/>
      <c r="G20" s="97"/>
    </row>
    <row r="21" spans="1:7" ht="21" customHeight="1">
      <c r="A21" s="263" t="s">
        <v>98</v>
      </c>
      <c r="B21" s="275">
        <f>SUM(B9:B20)</f>
        <v>310957.26000000007</v>
      </c>
      <c r="C21" s="242"/>
      <c r="D21" s="97"/>
      <c r="E21" s="97"/>
      <c r="F21" s="97"/>
      <c r="G21" s="97"/>
    </row>
    <row r="22" spans="1:7" ht="18" customHeight="1">
      <c r="A22" s="264" t="s">
        <v>95</v>
      </c>
      <c r="B22" s="163">
        <v>0</v>
      </c>
      <c r="C22" s="163"/>
      <c r="D22" s="97"/>
      <c r="E22" s="97"/>
      <c r="F22" s="97"/>
      <c r="G22" s="97"/>
    </row>
    <row r="23" spans="1:7" ht="18" customHeight="1">
      <c r="A23" s="264" t="s">
        <v>96</v>
      </c>
      <c r="B23" s="163">
        <v>158.82</v>
      </c>
      <c r="C23" s="277"/>
      <c r="D23" s="97"/>
      <c r="E23" s="97"/>
      <c r="F23" s="97"/>
      <c r="G23" s="97"/>
    </row>
    <row r="24" spans="1:3" ht="21" customHeight="1" thickBot="1">
      <c r="A24" s="265" t="s">
        <v>27</v>
      </c>
      <c r="B24" s="147">
        <f>B21-B22+B23</f>
        <v>311116.0800000001</v>
      </c>
      <c r="C24" s="243"/>
    </row>
    <row r="25" spans="1:3" ht="18" customHeight="1">
      <c r="A25" s="266" t="s">
        <v>51</v>
      </c>
      <c r="B25" s="267">
        <v>0</v>
      </c>
      <c r="C25" s="268"/>
    </row>
    <row r="26" spans="1:3" ht="18" customHeight="1" thickBot="1">
      <c r="A26" s="269" t="s">
        <v>52</v>
      </c>
      <c r="B26" s="270">
        <v>158.82</v>
      </c>
      <c r="C26" s="268"/>
    </row>
    <row r="27" spans="1:3" ht="21" customHeight="1" thickBot="1">
      <c r="A27" s="271" t="s">
        <v>97</v>
      </c>
      <c r="B27" s="167">
        <f>B24+B25-B26</f>
        <v>310957.26000000007</v>
      </c>
      <c r="C27" s="245"/>
    </row>
    <row r="28" spans="1:3" ht="14.25">
      <c r="A28" s="134"/>
      <c r="B28" s="49"/>
      <c r="C28" s="49"/>
    </row>
    <row r="29" spans="1:3" ht="14.25">
      <c r="A29" s="282" t="s">
        <v>174</v>
      </c>
      <c r="B29" s="2"/>
      <c r="C29" s="2"/>
    </row>
    <row r="30" spans="1:3" ht="18" customHeight="1">
      <c r="A30" s="134"/>
      <c r="B30" s="2"/>
      <c r="C30" s="2"/>
    </row>
    <row r="31" spans="1:3" ht="14.25">
      <c r="A31" s="134"/>
      <c r="B31" s="2"/>
      <c r="C31" s="2"/>
    </row>
    <row r="32" spans="1:3" ht="14.25">
      <c r="A32" s="134"/>
      <c r="B32" s="2"/>
      <c r="C32" s="2"/>
    </row>
    <row r="33" spans="1:3" ht="14.25">
      <c r="A33" s="134"/>
      <c r="B33" s="2"/>
      <c r="C33" s="2"/>
    </row>
    <row r="34" spans="1:3" ht="14.25">
      <c r="A34" s="134"/>
      <c r="B34" s="2"/>
      <c r="C34" s="2"/>
    </row>
    <row r="35" spans="1:3" ht="14.25">
      <c r="A35" s="134"/>
      <c r="B35" s="2"/>
      <c r="C35" s="2"/>
    </row>
    <row r="36" spans="1:3" ht="14.25">
      <c r="A36" s="2"/>
      <c r="B36" s="2"/>
      <c r="C36" s="2"/>
    </row>
    <row r="37" spans="1:3" ht="14.25">
      <c r="A37" s="2"/>
      <c r="B37" s="2"/>
      <c r="C37" s="2"/>
    </row>
    <row r="38" spans="1:3" ht="14.25">
      <c r="A38" s="2"/>
      <c r="B38" s="2"/>
      <c r="C38" s="2"/>
    </row>
    <row r="39" spans="1:3" ht="14.25">
      <c r="A39" s="2"/>
      <c r="B39" s="2"/>
      <c r="C39" s="2"/>
    </row>
    <row r="40" spans="1:3" ht="14.25">
      <c r="A40" s="2"/>
      <c r="B40" s="2"/>
      <c r="C40" s="2"/>
    </row>
    <row r="41" spans="1:3" ht="14.25">
      <c r="A41" s="2"/>
      <c r="B41" s="2"/>
      <c r="C41" s="2"/>
    </row>
    <row r="42" spans="1:3" ht="14.25">
      <c r="A42" s="2"/>
      <c r="B42" s="2"/>
      <c r="C42" s="2"/>
    </row>
    <row r="43" spans="1:3" ht="14.25">
      <c r="A43" s="2"/>
      <c r="B43" s="2"/>
      <c r="C43" s="2"/>
    </row>
    <row r="44" spans="1:3" ht="14.25">
      <c r="A44" s="2"/>
      <c r="B44" s="2"/>
      <c r="C44" s="2"/>
    </row>
    <row r="45" spans="1:3" ht="14.25">
      <c r="A45" s="2"/>
      <c r="B45" s="2"/>
      <c r="C45" s="2"/>
    </row>
    <row r="46" spans="1:3" ht="14.25">
      <c r="A46" s="2"/>
      <c r="B46" s="2"/>
      <c r="C46" s="2"/>
    </row>
    <row r="47" spans="1:3" ht="14.25">
      <c r="A47" s="2"/>
      <c r="B47" s="2"/>
      <c r="C47" s="2"/>
    </row>
    <row r="48" spans="1:3" ht="14.25">
      <c r="A48" s="2"/>
      <c r="B48" s="2"/>
      <c r="C48" s="2"/>
    </row>
    <row r="49" spans="1:3" ht="14.25">
      <c r="A49" s="2"/>
      <c r="B49" s="2"/>
      <c r="C49" s="2"/>
    </row>
    <row r="50" spans="1:3" ht="14.25">
      <c r="A50" s="2"/>
      <c r="B50" s="2"/>
      <c r="C50" s="2"/>
    </row>
    <row r="51" spans="1:3" ht="14.25">
      <c r="A51" s="2"/>
      <c r="B51" s="2"/>
      <c r="C51" s="2"/>
    </row>
    <row r="52" spans="1:3" ht="14.25">
      <c r="A52" s="2"/>
      <c r="B52" s="2"/>
      <c r="C52" s="2"/>
    </row>
    <row r="53" spans="1:3" ht="14.25">
      <c r="A53" s="2"/>
      <c r="B53" s="2"/>
      <c r="C53" s="2"/>
    </row>
    <row r="54" spans="1:3" ht="14.25">
      <c r="A54" s="2"/>
      <c r="B54" s="2"/>
      <c r="C54" s="2"/>
    </row>
    <row r="55" spans="1:3" ht="14.25">
      <c r="A55" s="2"/>
      <c r="B55" s="2"/>
      <c r="C55" s="2"/>
    </row>
  </sheetData>
  <sheetProtection/>
  <mergeCells count="4">
    <mergeCell ref="A1:C1"/>
    <mergeCell ref="A2:C2"/>
    <mergeCell ref="A3:C3"/>
    <mergeCell ref="A4:C4"/>
  </mergeCells>
  <printOptions/>
  <pageMargins left="0.25" right="0.25" top="0.75" bottom="0.75" header="0.3" footer="0.3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LPR</dc:creator>
  <cp:keywords/>
  <dc:description/>
  <cp:lastModifiedBy>peta</cp:lastModifiedBy>
  <cp:lastPrinted>2021-02-16T09:35:15Z</cp:lastPrinted>
  <dcterms:created xsi:type="dcterms:W3CDTF">2010-12-29T09:49:59Z</dcterms:created>
  <dcterms:modified xsi:type="dcterms:W3CDTF">2021-04-07T12:59:02Z</dcterms:modified>
  <cp:category/>
  <cp:version/>
  <cp:contentType/>
  <cp:contentStatus/>
</cp:coreProperties>
</file>